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9090" tabRatio="939" firstSheet="1" activeTab="31"/>
  </bookViews>
  <sheets>
    <sheet name="База ГТО" sheetId="1" state="hidden" r:id="rId1"/>
    <sheet name="лично ГТО" sheetId="2" r:id="rId2"/>
    <sheet name="Команда.ГТО" sheetId="3" r:id="rId3"/>
    <sheet name="стрельба ГТО" sheetId="4" state="hidden" r:id="rId4"/>
    <sheet name="отжим.подтяг. ГТО" sheetId="5" state="hidden" r:id="rId5"/>
    <sheet name="прыжки ГТО" sheetId="6" state="hidden" r:id="rId6"/>
    <sheet name="60м ГТО" sheetId="7" state="hidden" r:id="rId7"/>
    <sheet name="1000-2000м ГТО" sheetId="8" state="hidden" r:id="rId8"/>
    <sheet name="метание ГТО" sheetId="9" state="hidden" r:id="rId9"/>
    <sheet name="плавание ГТО" sheetId="10" state="hidden" r:id="rId10"/>
    <sheet name="ЛА эстаф." sheetId="11" r:id="rId11"/>
    <sheet name="старт.ЛА эстафета" sheetId="12" state="hidden" r:id="rId12"/>
    <sheet name="ПЛАВАНИЕ эстаф." sheetId="13" r:id="rId13"/>
    <sheet name="старт.ПЛАВАНИЕ эстафета" sheetId="14" state="hidden" r:id="rId14"/>
    <sheet name="ТЕННИС" sheetId="15" r:id="rId15"/>
    <sheet name="участ.теннис" sheetId="16" state="hidden" r:id="rId16"/>
    <sheet name="ФУТБОЛ" sheetId="17" r:id="rId17"/>
    <sheet name="участ. футбол" sheetId="18" state="hidden" r:id="rId18"/>
    <sheet name="ШАШКИ" sheetId="19" r:id="rId19"/>
    <sheet name="участ.шашки" sheetId="20" state="hidden" r:id="rId20"/>
    <sheet name="ШАХМАТЫ" sheetId="21" r:id="rId21"/>
    <sheet name="участ.шахматы" sheetId="22" state="hidden" r:id="rId22"/>
    <sheet name="БАСКЕТБОЛ" sheetId="23" r:id="rId23"/>
    <sheet name="участ. баскетбол" sheetId="24" state="hidden" r:id="rId24"/>
    <sheet name="База стрельба" sheetId="25" state="hidden" r:id="rId25"/>
    <sheet name="лично стрельба" sheetId="26" state="hidden" r:id="rId26"/>
    <sheet name="СТРЕЛЬБА" sheetId="27" r:id="rId27"/>
    <sheet name="База дартс" sheetId="28" state="hidden" r:id="rId28"/>
    <sheet name="лично дартс" sheetId="29" r:id="rId29"/>
    <sheet name="ДАРТС" sheetId="30" r:id="rId30"/>
    <sheet name="ЛЫЖИ" sheetId="31" r:id="rId31"/>
    <sheet name="ОБЩЕ Команд" sheetId="32" r:id="rId32"/>
  </sheets>
  <definedNames>
    <definedName name="_xlnm.Print_Area" localSheetId="7">'1000-2000м ГТО'!$A$1:$F$69</definedName>
    <definedName name="_xlnm.Print_Area" localSheetId="6">'60м ГТО'!$A$1:$F$69</definedName>
    <definedName name="_xlnm.Print_Area" localSheetId="22">'БАСКЕТБОЛ'!$A$1:$C$36</definedName>
    <definedName name="_xlnm.Print_Area" localSheetId="29">'ДАРТС'!$A$1:$D$34</definedName>
    <definedName name="_xlnm.Print_Area" localSheetId="2">'Команда.ГТО'!$A$1:$D$34</definedName>
    <definedName name="_xlnm.Print_Area" localSheetId="10">'ЛА эстаф.'!$A$1:$E$115</definedName>
    <definedName name="_xlnm.Print_Area" localSheetId="1">'лично ГТО'!$A$1:$T$69</definedName>
    <definedName name="_xlnm.Print_Area" localSheetId="28">'лично дартс'!$A$1:$I$53</definedName>
    <definedName name="_xlnm.Print_Area" localSheetId="25">'лично стрельба'!$A$1:$K$56</definedName>
    <definedName name="_xlnm.Print_Area" localSheetId="30">'ЛЫЖИ'!$A$1:$C$35</definedName>
    <definedName name="_xlnm.Print_Area" localSheetId="8">'метание ГТО'!$A$1:$I$75</definedName>
    <definedName name="_xlnm.Print_Area" localSheetId="4">'отжим.подтяг. ГТО'!$A$1:$F$71</definedName>
    <definedName name="_xlnm.Print_Area" localSheetId="9">'плавание ГТО'!$A$1:$F$69</definedName>
    <definedName name="_xlnm.Print_Area" localSheetId="12">'ПЛАВАНИЕ эстаф.'!$A$1:$E$35</definedName>
    <definedName name="_xlnm.Print_Area" localSheetId="5">'прыжки ГТО'!$A$1:$I$71</definedName>
    <definedName name="_xlnm.Print_Area" localSheetId="11">'старт.ЛА эстафета'!$A$1:$E$117</definedName>
    <definedName name="_xlnm.Print_Area" localSheetId="13">'старт.ПЛАВАНИЕ эстафета'!$A$1:$E$198</definedName>
    <definedName name="_xlnm.Print_Area" localSheetId="26">'СТРЕЛЬБА'!$A$1:$D$34</definedName>
    <definedName name="_xlnm.Print_Area" localSheetId="3">'стрельба ГТО'!$A$1:$K$71</definedName>
    <definedName name="_xlnm.Print_Area" localSheetId="14">'ТЕННИС'!$A$1:$C$36</definedName>
    <definedName name="_xlnm.Print_Area" localSheetId="23">'участ. баскетбол'!$A$1:$C$74</definedName>
    <definedName name="_xlnm.Print_Area" localSheetId="17">'участ. футбол'!$A$1:$C$92</definedName>
    <definedName name="_xlnm.Print_Area" localSheetId="15">'участ.теннис'!$A$1:$E$50</definedName>
    <definedName name="_xlnm.Print_Area" localSheetId="21">'участ.шахматы'!$A$1:$E$34</definedName>
    <definedName name="_xlnm.Print_Area" localSheetId="19">'участ.шашки'!$A$1:$E$48</definedName>
    <definedName name="_xlnm.Print_Area" localSheetId="16">'ФУТБОЛ'!$A$1:$C$36</definedName>
    <definedName name="_xlnm.Print_Area" localSheetId="20">'ШАХМАТЫ'!$A$1:$C$36</definedName>
    <definedName name="_xlnm.Print_Area" localSheetId="18">'ШАШКИ'!$A$1:$C$35</definedName>
  </definedNames>
  <calcPr fullCalcOnLoad="1"/>
</workbook>
</file>

<file path=xl/sharedStrings.xml><?xml version="1.0" encoding="utf-8"?>
<sst xmlns="http://schemas.openxmlformats.org/spreadsheetml/2006/main" count="1866" uniqueCount="666">
  <si>
    <t>Правительство Пензенской области</t>
  </si>
  <si>
    <t>Министерство здравоохранения Пензенской области</t>
  </si>
  <si>
    <t>Министерство лесного, охотничьего хозяйства и природопользования Пензенской области</t>
  </si>
  <si>
    <t>Министерство образования Пензенской области</t>
  </si>
  <si>
    <t>Министерство промышленности, развития предпринимательства, инновационной политики и информатизации Пензенской области</t>
  </si>
  <si>
    <t>Министерство сельского хозяйства Пензенской области</t>
  </si>
  <si>
    <t>Министерство труда, социальной защиты и демографии Пензенской области</t>
  </si>
  <si>
    <t>Министерство финансов Пензенской области</t>
  </si>
  <si>
    <t>Министерство экономики Пензенской области</t>
  </si>
  <si>
    <t>Департамент государственного имущества Пензенской области</t>
  </si>
  <si>
    <t>Управление ветеринарии Пензенской области</t>
  </si>
  <si>
    <t>Управление ЗАГС Пензенской области</t>
  </si>
  <si>
    <t>Управление культуры и архива Пензенской области</t>
  </si>
  <si>
    <t>Управление общественной безопасности и обеспечения деятельности мировых судей в Пензенской области</t>
  </si>
  <si>
    <t>Управление по регулированию контрактной системы и закупкам Пензенской области</t>
  </si>
  <si>
    <t>Управление по регулированию тарифов и энергосбережению Пензенской области</t>
  </si>
  <si>
    <t>Законодательное Собрание Пензенской области</t>
  </si>
  <si>
    <t>№ п/п</t>
  </si>
  <si>
    <t>Наименование органа государственной власти</t>
  </si>
  <si>
    <t>Ф.И участника</t>
  </si>
  <si>
    <t>Очки</t>
  </si>
  <si>
    <t>Рез-т</t>
  </si>
  <si>
    <t>Метание</t>
  </si>
  <si>
    <t>Место</t>
  </si>
  <si>
    <t>Стрельба</t>
  </si>
  <si>
    <t>Сумма командного первенства</t>
  </si>
  <si>
    <t>СПАРТАКИАДА органов государственной власти Пензенской области</t>
  </si>
  <si>
    <t>Главный судья соревнований</t>
  </si>
  <si>
    <t>Главный секретарь соревнований</t>
  </si>
  <si>
    <t>ГТО</t>
  </si>
  <si>
    <t>настольный теннис</t>
  </si>
  <si>
    <t>Футбол</t>
  </si>
  <si>
    <t>Шахматы</t>
  </si>
  <si>
    <t>Баскетбол</t>
  </si>
  <si>
    <t>Шашки</t>
  </si>
  <si>
    <t>Нагр. №</t>
  </si>
  <si>
    <t>ЖЕНЩИНЫ</t>
  </si>
  <si>
    <t>Законодательное Собрание</t>
  </si>
  <si>
    <t>МУЖЧИНЫ</t>
  </si>
  <si>
    <t>Мин-во образования</t>
  </si>
  <si>
    <t>Мин-во финансов</t>
  </si>
  <si>
    <t>Мин-во экономики</t>
  </si>
  <si>
    <t>Управ-ие ЗАГС</t>
  </si>
  <si>
    <t>Плавание 50м</t>
  </si>
  <si>
    <t>Выстрелы</t>
  </si>
  <si>
    <t>Легкоатлетическая эстафета 4х100м</t>
  </si>
  <si>
    <t>Департамент гос.имущества</t>
  </si>
  <si>
    <t>1 группа</t>
  </si>
  <si>
    <t>2 группа</t>
  </si>
  <si>
    <t>3 группа</t>
  </si>
  <si>
    <t>Подтягивание</t>
  </si>
  <si>
    <t>Управ-ие ветеринарии</t>
  </si>
  <si>
    <t>Лыжные гонки</t>
  </si>
  <si>
    <t>Общекомандный зачет</t>
  </si>
  <si>
    <t>Сумма личного первенства</t>
  </si>
  <si>
    <t>рез-т</t>
  </si>
  <si>
    <t>Отжимания (ГТО)</t>
  </si>
  <si>
    <t>Стрельба из пневматической винтовки(ГТО)</t>
  </si>
  <si>
    <t>Стрельба из пневматической винтовки (ГТО)</t>
  </si>
  <si>
    <t>Подтягивание (ГТО)</t>
  </si>
  <si>
    <t>Прыжки в длину (ГТО)</t>
  </si>
  <si>
    <t>Прыжки в длину(ГТО)</t>
  </si>
  <si>
    <t>Бег 60м (ГТО)</t>
  </si>
  <si>
    <t>Бег 60м(ГТО)</t>
  </si>
  <si>
    <t>Бег 1000м (ГТО)</t>
  </si>
  <si>
    <t>Метание гранаты (ГТО)</t>
  </si>
  <si>
    <t>Плавание 50м (ГТО)</t>
  </si>
  <si>
    <t>РЕЗУЛЬТАТЫ</t>
  </si>
  <si>
    <t>Нагр №</t>
  </si>
  <si>
    <t>Ф.И. участника</t>
  </si>
  <si>
    <t>Сидоров Алексей</t>
  </si>
  <si>
    <t>13 августа 2016год</t>
  </si>
  <si>
    <t>Бег 60м</t>
  </si>
  <si>
    <t>Бег 1000м</t>
  </si>
  <si>
    <t>Прыжки в длину с/м</t>
  </si>
  <si>
    <t>командного первенства по многоборью ГТО</t>
  </si>
  <si>
    <t>Управ-ие по регулированию КС и закупкам</t>
  </si>
  <si>
    <t>Мин-во промышл.,разв. Предпр-ва, инновац.политики и информатизации</t>
  </si>
  <si>
    <t>Упр-ие культуры и архива</t>
  </si>
  <si>
    <t>Правительство</t>
  </si>
  <si>
    <t>Мин-во здравоохранения</t>
  </si>
  <si>
    <t>Мин-во лесного,охотн. хоз-ва и природопольз.</t>
  </si>
  <si>
    <t>Мин-во сельского хозяйства</t>
  </si>
  <si>
    <t>Мин-во труда, соц.защиты и демографии</t>
  </si>
  <si>
    <t>Сгибание и разгибание рук в упоре лежа на полу</t>
  </si>
  <si>
    <t>Сумма очков командного зачета</t>
  </si>
  <si>
    <t>Управление государственной инспекции в жилищной, строительной сферах и по надзору за техническим состоянием самоходных машин и других видов техники Пензенской области Пензенской области</t>
  </si>
  <si>
    <t>Очки для общекомандного зачета</t>
  </si>
  <si>
    <t>Женщины</t>
  </si>
  <si>
    <t>Личное первенство многоборья ГТО</t>
  </si>
  <si>
    <t>Бег 2000м</t>
  </si>
  <si>
    <t>начало:</t>
  </si>
  <si>
    <t>Результат</t>
  </si>
  <si>
    <t>№ дор</t>
  </si>
  <si>
    <t>1 забег</t>
  </si>
  <si>
    <t>2 забег</t>
  </si>
  <si>
    <t>3 забег</t>
  </si>
  <si>
    <t>4 забег</t>
  </si>
  <si>
    <t>5 забег</t>
  </si>
  <si>
    <t>7 забег</t>
  </si>
  <si>
    <t>8 забег</t>
  </si>
  <si>
    <t>Бег 2000м(ГТО)</t>
  </si>
  <si>
    <t>мин</t>
  </si>
  <si>
    <t xml:space="preserve">сек </t>
  </si>
  <si>
    <t>Попытки</t>
  </si>
  <si>
    <t>Министерство жилищно-коммунального хозяйства и гражданской защиты населения Пензенской области</t>
  </si>
  <si>
    <t>Министерство строительства, архитектуры и дорожного хозяйства Пензенской области</t>
  </si>
  <si>
    <t>Департамент информационной политики и средств массовой информации Пензенской области</t>
  </si>
  <si>
    <t>Управ-ие общ.безопасности и обесп.дея-ти мировых судей</t>
  </si>
  <si>
    <t>Мин-во ЖКХ и гр.защиты населения</t>
  </si>
  <si>
    <t>Мин-во строительства, арх-ры и дорож.хоз-ва</t>
  </si>
  <si>
    <t>Управ-ие регулирования тарифов и энерг-ию</t>
  </si>
  <si>
    <t>легкоатлетической эстафеты 4х100м</t>
  </si>
  <si>
    <t>сек</t>
  </si>
  <si>
    <t>6  забег</t>
  </si>
  <si>
    <t>9 забег</t>
  </si>
  <si>
    <t>командного первенства по мини-футболу</t>
  </si>
  <si>
    <t>командного первенства по настольному теннису</t>
  </si>
  <si>
    <t>командного первенства по плаванию (эстафета) 4х50м</t>
  </si>
  <si>
    <t>командного первенства по шашкам</t>
  </si>
  <si>
    <t>командного первенства по шахматам</t>
  </si>
  <si>
    <t>командного первенства по уличному баскетболу</t>
  </si>
  <si>
    <t>Личное первенство по стрельбе из пневматической винтовки</t>
  </si>
  <si>
    <t>попытки</t>
  </si>
  <si>
    <t>командного первенства по стрельбе из пневматической винтовке</t>
  </si>
  <si>
    <t xml:space="preserve"> стрельбы из пневматической винтовки</t>
  </si>
  <si>
    <t>командного первенства по дартсу</t>
  </si>
  <si>
    <t>Личное первенство по дартсу</t>
  </si>
  <si>
    <r>
      <t xml:space="preserve">2 группа                                                       </t>
    </r>
    <r>
      <rPr>
        <b/>
        <sz val="10"/>
        <rFont val="Times New Roman"/>
        <family val="1"/>
      </rPr>
      <t>9 результатов</t>
    </r>
  </si>
  <si>
    <r>
      <t xml:space="preserve">3 группа                                                         </t>
    </r>
    <r>
      <rPr>
        <b/>
        <sz val="10"/>
        <color indexed="8"/>
        <rFont val="Times New Roman"/>
        <family val="1"/>
      </rPr>
      <t>7 результатов</t>
    </r>
  </si>
  <si>
    <t>Дартс</t>
  </si>
  <si>
    <t>Л/а эстафета</t>
  </si>
  <si>
    <t>Плавание (эстафета)</t>
  </si>
  <si>
    <t>лыжной гонки (эстафета)</t>
  </si>
  <si>
    <r>
      <t>1 группа                                                    все</t>
    </r>
    <r>
      <rPr>
        <b/>
        <sz val="10"/>
        <rFont val="Times New Roman"/>
        <family val="1"/>
      </rPr>
      <t xml:space="preserve"> результаты</t>
    </r>
  </si>
  <si>
    <t>Шеменев Дмитрий</t>
  </si>
  <si>
    <t>Атясов Владимир</t>
  </si>
  <si>
    <t>Коробова Наталья</t>
  </si>
  <si>
    <t>Волкова Алена</t>
  </si>
  <si>
    <t>Артамошкина Марина</t>
  </si>
  <si>
    <t>Макаров Виталий</t>
  </si>
  <si>
    <t>Упрв-ие по регул-нию КС и закупкам</t>
  </si>
  <si>
    <t>Управ-ин по регулированию КС и закупкам</t>
  </si>
  <si>
    <t>Зеленина Ольга</t>
  </si>
  <si>
    <t>Макарова Татьяна</t>
  </si>
  <si>
    <t>Артамошкина Мария</t>
  </si>
  <si>
    <t>Департамент информац-ой политики и СМИ</t>
  </si>
  <si>
    <t>Андреев Дмитрий</t>
  </si>
  <si>
    <t>Вишнякова Олеся</t>
  </si>
  <si>
    <t>Спиридонова Виктория</t>
  </si>
  <si>
    <t>Логинов Сергей</t>
  </si>
  <si>
    <t>Гонякина Ксения</t>
  </si>
  <si>
    <t>Бодров Анатолий</t>
  </si>
  <si>
    <t>Кузнецова Виктория</t>
  </si>
  <si>
    <t>Департамен инф-ой политики и СМИ</t>
  </si>
  <si>
    <t>Кошутова Виктория</t>
  </si>
  <si>
    <t>Малафеев Дмитрий</t>
  </si>
  <si>
    <t>Андреева Анна</t>
  </si>
  <si>
    <t>Пестрецов Александр</t>
  </si>
  <si>
    <t>Сибирева Нина</t>
  </si>
  <si>
    <t>Суворов Артем</t>
  </si>
  <si>
    <t>Дасаева Юлия</t>
  </si>
  <si>
    <t>Сагайдачный Дмитрий</t>
  </si>
  <si>
    <t>Фролова Татьяна</t>
  </si>
  <si>
    <t>Белонучкин Алексей</t>
  </si>
  <si>
    <t>Дудинова Татьяна</t>
  </si>
  <si>
    <t>Кубракова Надежда</t>
  </si>
  <si>
    <t>Управ-ие по регулированию тарифов и энерг-ию</t>
  </si>
  <si>
    <t>Корнеева Нина</t>
  </si>
  <si>
    <t>Яковлева Елена</t>
  </si>
  <si>
    <t>Жучков Владимир</t>
  </si>
  <si>
    <t>Никишин Сергей</t>
  </si>
  <si>
    <t>Ухабова Алина</t>
  </si>
  <si>
    <t>Куприянова Анна</t>
  </si>
  <si>
    <t>Сердюк Марина</t>
  </si>
  <si>
    <t>Мин-во физической культуры и спорта</t>
  </si>
  <si>
    <t>Лобанова Наталья</t>
  </si>
  <si>
    <t>Министерство физической культуре и спорту Пензенской области</t>
  </si>
  <si>
    <t>Министерство физической культуры и спорта Пензенской области</t>
  </si>
  <si>
    <t>Мин-во физ.культуры и спорта</t>
  </si>
  <si>
    <t>Шумакова Юлия</t>
  </si>
  <si>
    <t>Молокова Эллина</t>
  </si>
  <si>
    <t>Бочкарев Александр</t>
  </si>
  <si>
    <t>Викторова Надежда</t>
  </si>
  <si>
    <t>Еремина Вероника</t>
  </si>
  <si>
    <t>Мартынов Николай</t>
  </si>
  <si>
    <t>Лагодинская Елена</t>
  </si>
  <si>
    <t>Маюрова Ольга</t>
  </si>
  <si>
    <t>Сечин Олег</t>
  </si>
  <si>
    <t>Федосеев Алексей</t>
  </si>
  <si>
    <t>Сумма очков командного первенства</t>
  </si>
  <si>
    <t>командного первенства многоборья ГТО</t>
  </si>
  <si>
    <t>Управ-ие госжилстройинспекции</t>
  </si>
  <si>
    <t>Бильдий Надежда</t>
  </si>
  <si>
    <t>Конкин Юрий</t>
  </si>
  <si>
    <t>Сафронов Андрей</t>
  </si>
  <si>
    <t>Умнов Ян</t>
  </si>
  <si>
    <t>Сидорова Галина</t>
  </si>
  <si>
    <t>Чикин Сергей</t>
  </si>
  <si>
    <t>Черемушкин Евгений</t>
  </si>
  <si>
    <t>Алексанова Екатерина</t>
  </si>
  <si>
    <t>Ионова Любовь</t>
  </si>
  <si>
    <t>Грядунов Максим</t>
  </si>
  <si>
    <t>Стеклянников Андрей</t>
  </si>
  <si>
    <t>Власов Сергей</t>
  </si>
  <si>
    <t>Гудеменко Елена</t>
  </si>
  <si>
    <t>Юсупов Заур</t>
  </si>
  <si>
    <t>Храмова Юлия</t>
  </si>
  <si>
    <t>нет</t>
  </si>
  <si>
    <t>Тимербулатов Юсеф</t>
  </si>
  <si>
    <t>Кузин Виталий</t>
  </si>
  <si>
    <t>Асташкин Владимир</t>
  </si>
  <si>
    <t>Управ-ие ЖКХ и гражданской защиты населения</t>
  </si>
  <si>
    <t>Вилков Анатолий</t>
  </si>
  <si>
    <t>Панюхин Михаил</t>
  </si>
  <si>
    <t>Астахова Ольга</t>
  </si>
  <si>
    <t>Стеблев Михаил</t>
  </si>
  <si>
    <t>Лагирев Дмитрий</t>
  </si>
  <si>
    <t>Мин-во промышл.,разв. предпр-ва, инновац.политики и информатизации</t>
  </si>
  <si>
    <t>Куликова Екатерина</t>
  </si>
  <si>
    <t>Осипова Надежда</t>
  </si>
  <si>
    <t>Майоров Александр</t>
  </si>
  <si>
    <t>Хазов Вадим</t>
  </si>
  <si>
    <t>Буренчева Наталья</t>
  </si>
  <si>
    <t>Платонова Светлана</t>
  </si>
  <si>
    <t>Антипов Алексей</t>
  </si>
  <si>
    <t>Шарапов Сергей</t>
  </si>
  <si>
    <t>Мин-во пром.,транспорта, инновац.политики и инф-ии</t>
  </si>
  <si>
    <t>Майорова Жанна</t>
  </si>
  <si>
    <t>Костин Алексей</t>
  </si>
  <si>
    <t>Нехорошев Дмитрий</t>
  </si>
  <si>
    <t>Мерлякова Анна</t>
  </si>
  <si>
    <t>Ажерин С.</t>
  </si>
  <si>
    <t>Волкова Е.</t>
  </si>
  <si>
    <t>Тарасов А.</t>
  </si>
  <si>
    <t>Кокорина О.</t>
  </si>
  <si>
    <t>Мухаев Х.</t>
  </si>
  <si>
    <t>Егозов О.</t>
  </si>
  <si>
    <t>Фролков О.</t>
  </si>
  <si>
    <t>Максимов М.</t>
  </si>
  <si>
    <t>Козин Н.</t>
  </si>
  <si>
    <t>Котин А.</t>
  </si>
  <si>
    <t>Садовников Павел</t>
  </si>
  <si>
    <t>Управ-ие культуры и архива</t>
  </si>
  <si>
    <t>Зубкова Светлана</t>
  </si>
  <si>
    <t>Панкова Елена</t>
  </si>
  <si>
    <t>Сизов Николай</t>
  </si>
  <si>
    <t>Булакаева Юлия</t>
  </si>
  <si>
    <t>Казаков Сергей</t>
  </si>
  <si>
    <t>Емельянова Светлана</t>
  </si>
  <si>
    <t>Левина Наталья</t>
  </si>
  <si>
    <t>Попов Александр</t>
  </si>
  <si>
    <t>Артамонов Игорь</t>
  </si>
  <si>
    <t>Бофанов Алексей</t>
  </si>
  <si>
    <t>Кузнецова Наталья</t>
  </si>
  <si>
    <t>Селиверстова Ирина</t>
  </si>
  <si>
    <t>Степанушкин Сергей</t>
  </si>
  <si>
    <t>Филин Антон</t>
  </si>
  <si>
    <t>Перова Людмила</t>
  </si>
  <si>
    <t>Законодательное собрание</t>
  </si>
  <si>
    <t>Стульникова Вера</t>
  </si>
  <si>
    <t>Куприна Яна</t>
  </si>
  <si>
    <t>Салмов Николай</t>
  </si>
  <si>
    <t>Авершин Виктор</t>
  </si>
  <si>
    <t>Морозова Татьяна</t>
  </si>
  <si>
    <t>Шлыгин Александр</t>
  </si>
  <si>
    <t>Игнатьева Елена</t>
  </si>
  <si>
    <t>Ханин Василий</t>
  </si>
  <si>
    <t>Трошина Ирина</t>
  </si>
  <si>
    <t>Киндаев Александр</t>
  </si>
  <si>
    <t>Волокушина Мария</t>
  </si>
  <si>
    <t>Морозов Артем</t>
  </si>
  <si>
    <t>Ефстифеев Андрей</t>
  </si>
  <si>
    <t>Очкин Евгений</t>
  </si>
  <si>
    <t>Рахметулина Альфия</t>
  </si>
  <si>
    <t>Курносов Константин</t>
  </si>
  <si>
    <t>Пирогова Наталья</t>
  </si>
  <si>
    <t>Управ-ин госжилстройинспекции</t>
  </si>
  <si>
    <t>Начаров Евгений</t>
  </si>
  <si>
    <t>Слепокуров Алексей</t>
  </si>
  <si>
    <t>Гущин Александр</t>
  </si>
  <si>
    <t>Левченко Инна</t>
  </si>
  <si>
    <t>Кривов Дмитрий</t>
  </si>
  <si>
    <t>Тувышева Елена</t>
  </si>
  <si>
    <t>Полежаев Сергей</t>
  </si>
  <si>
    <t>Шичев Валерий</t>
  </si>
  <si>
    <t>Левина Елена</t>
  </si>
  <si>
    <t>Саунькина Юлия</t>
  </si>
  <si>
    <t>Конобрицкая Наталья</t>
  </si>
  <si>
    <t>Матвеев Дмитрий</t>
  </si>
  <si>
    <t>Димаев Али</t>
  </si>
  <si>
    <t>Фролов Юрий</t>
  </si>
  <si>
    <t>Аблязов Рифат</t>
  </si>
  <si>
    <t>Гущина Наталья</t>
  </si>
  <si>
    <t>Русинова Алла</t>
  </si>
  <si>
    <t>Андриянов Евгений</t>
  </si>
  <si>
    <t>Никулин Александр</t>
  </si>
  <si>
    <t>Акишина Елена</t>
  </si>
  <si>
    <t>Фаюстова Мария</t>
  </si>
  <si>
    <t>Диков Сергей</t>
  </si>
  <si>
    <t>Кузьмичев Максим</t>
  </si>
  <si>
    <t>Полякова Наталья</t>
  </si>
  <si>
    <t>Евдокимова Ольга</t>
  </si>
  <si>
    <t>Пивоварчук Виталий</t>
  </si>
  <si>
    <t>Баткаева Юлия</t>
  </si>
  <si>
    <t>Сармина Тамара</t>
  </si>
  <si>
    <t>Чернова Людмила</t>
  </si>
  <si>
    <t>Столярова Елена</t>
  </si>
  <si>
    <t>Новиков Максим</t>
  </si>
  <si>
    <t>Копьев Михаил</t>
  </si>
  <si>
    <t>Демченко Андрей</t>
  </si>
  <si>
    <t>Варламова Анна</t>
  </si>
  <si>
    <t>Иванов Александр</t>
  </si>
  <si>
    <t>Красилова Галина</t>
  </si>
  <si>
    <t>Марин Михаил</t>
  </si>
  <si>
    <t>Шибанова Марина</t>
  </si>
  <si>
    <t>Беденак Александр</t>
  </si>
  <si>
    <t>Плеханова Марина</t>
  </si>
  <si>
    <t>Салмин Михаил</t>
  </si>
  <si>
    <t>Аббакумов Александр</t>
  </si>
  <si>
    <t>Фролов Павел</t>
  </si>
  <si>
    <t>Ширшакова Елена</t>
  </si>
  <si>
    <t>Шумилов Антон</t>
  </si>
  <si>
    <t>Терехин Евгений</t>
  </si>
  <si>
    <t>Морозова Юлия</t>
  </si>
  <si>
    <t>Баранов Алексей</t>
  </si>
  <si>
    <t>Якимов Олег</t>
  </si>
  <si>
    <t>Торгашина Яна</t>
  </si>
  <si>
    <t>Мин-во труда,соц.защиты и демографии</t>
  </si>
  <si>
    <t>Строкин Дмитрий</t>
  </si>
  <si>
    <t>Коновалов Владимир</t>
  </si>
  <si>
    <t>Шомников Валерий</t>
  </si>
  <si>
    <t>Голивец Ольга</t>
  </si>
  <si>
    <t>Ромасюкова Людмила</t>
  </si>
  <si>
    <t>Лапханов Роман</t>
  </si>
  <si>
    <t>Попыгина Елена</t>
  </si>
  <si>
    <t>Петрова Юлия</t>
  </si>
  <si>
    <t>Еремина Наталья</t>
  </si>
  <si>
    <t>Настольный теннис</t>
  </si>
  <si>
    <t>Грачев Дмитрий</t>
  </si>
  <si>
    <t>Боровкова Ольга</t>
  </si>
  <si>
    <t>Ушаков Евгений</t>
  </si>
  <si>
    <t>Турушкова Светлана</t>
  </si>
  <si>
    <t>Бубнов Александр</t>
  </si>
  <si>
    <t>Балашов Игорь</t>
  </si>
  <si>
    <t>Юдина Марина</t>
  </si>
  <si>
    <t>Кисуркин Вадим</t>
  </si>
  <si>
    <t>Курзоватова Людмила</t>
  </si>
  <si>
    <t>Участники команд по мини-футболу</t>
  </si>
  <si>
    <t>Душин Евгений</t>
  </si>
  <si>
    <t>Салеев Александр</t>
  </si>
  <si>
    <t>Марков Павел</t>
  </si>
  <si>
    <t>Гришкин Андрей</t>
  </si>
  <si>
    <t>Шлаев Алексей</t>
  </si>
  <si>
    <t>Романовский Сергей</t>
  </si>
  <si>
    <t>Соболев Денис</t>
  </si>
  <si>
    <t>Чумбаев Алексей</t>
  </si>
  <si>
    <t>Гришин Валерий</t>
  </si>
  <si>
    <t>Айкашев Владимир</t>
  </si>
  <si>
    <t>Иванов Василий</t>
  </si>
  <si>
    <t>Сластных Сергей</t>
  </si>
  <si>
    <t>Сочивко Евгений</t>
  </si>
  <si>
    <t>Цаценко Артем</t>
  </si>
  <si>
    <t>Бочкарева Екатерина</t>
  </si>
  <si>
    <t>Казеев Анатолий</t>
  </si>
  <si>
    <t>Демичева Наталья</t>
  </si>
  <si>
    <t>Красильников Сергей</t>
  </si>
  <si>
    <t>Михин Александр</t>
  </si>
  <si>
    <t>Хромов Михаил</t>
  </si>
  <si>
    <t>Чучуваткин Иван</t>
  </si>
  <si>
    <t>Кулькова Наталья</t>
  </si>
  <si>
    <t>Бормотин Алексей</t>
  </si>
  <si>
    <t>Середин Игорь</t>
  </si>
  <si>
    <t>Мин-во пром.,транспорта,иновац.политики и информ-ии</t>
  </si>
  <si>
    <t>Родникова Алла</t>
  </si>
  <si>
    <t>Торгашин Михаил</t>
  </si>
  <si>
    <t>Антонов Михаил</t>
  </si>
  <si>
    <t>Саратцев Максим</t>
  </si>
  <si>
    <t>Оников Евгений</t>
  </si>
  <si>
    <t>Мещеряков Алексей</t>
  </si>
  <si>
    <t>Морозов Андрей</t>
  </si>
  <si>
    <t>Уколов Алексей</t>
  </si>
  <si>
    <t>Латрицкова Юлия</t>
  </si>
  <si>
    <t>Тюрина Юлия</t>
  </si>
  <si>
    <t>Федотов Дмитрий</t>
  </si>
  <si>
    <t>Акчурин Ильдар</t>
  </si>
  <si>
    <t>Ломовцев Александр</t>
  </si>
  <si>
    <t>Медведев Дмитрий</t>
  </si>
  <si>
    <t>Степанов Роберт</t>
  </si>
  <si>
    <t>Абрамова Мария</t>
  </si>
  <si>
    <t>Денисов Максим</t>
  </si>
  <si>
    <t>Майоров Егор</t>
  </si>
  <si>
    <t>Гераскин Дмитрий</t>
  </si>
  <si>
    <t>Сергунова Анна</t>
  </si>
  <si>
    <t>Управ-ие по регулированию тарифами и энерг-ию</t>
  </si>
  <si>
    <t>Шиганков Андрей</t>
  </si>
  <si>
    <t>Участники команд по уличному баскетболу</t>
  </si>
  <si>
    <t>Колина Елена</t>
  </si>
  <si>
    <t>Бокова Инна</t>
  </si>
  <si>
    <t>Палиенко Дмитрий</t>
  </si>
  <si>
    <t>Манухина Татьяна</t>
  </si>
  <si>
    <t>Станчак Елена</t>
  </si>
  <si>
    <t>Садилин Владимир</t>
  </si>
  <si>
    <t>Арсламова Юлия</t>
  </si>
  <si>
    <t>Дружинина Татьяна</t>
  </si>
  <si>
    <t>Пантелеев Максим</t>
  </si>
  <si>
    <t>Выдрин Алексей</t>
  </si>
  <si>
    <t>Одинкова Ирина</t>
  </si>
  <si>
    <t>Баткаева Гузяль</t>
  </si>
  <si>
    <t>Зотова Инна</t>
  </si>
  <si>
    <t>Авдеева Ольга</t>
  </si>
  <si>
    <t>Берсенев Андрей</t>
  </si>
  <si>
    <t>Евстигнеева Наталья</t>
  </si>
  <si>
    <t>Удалов Павел</t>
  </si>
  <si>
    <t>Иванцова Наталья</t>
  </si>
  <si>
    <t>Рыжов Дмитрий</t>
  </si>
  <si>
    <t>Кузнецов Андрей</t>
  </si>
  <si>
    <t>Лаверкин Михаил</t>
  </si>
  <si>
    <t>Трушин Алексей</t>
  </si>
  <si>
    <t>Яцук Ольга</t>
  </si>
  <si>
    <t>Климова Татьяна</t>
  </si>
  <si>
    <t>Фомин Сергей</t>
  </si>
  <si>
    <t>Шалыгин Сергей</t>
  </si>
  <si>
    <t>Княжнева Елена</t>
  </si>
  <si>
    <t>Гавро Вера</t>
  </si>
  <si>
    <t>Илясова Ирина</t>
  </si>
  <si>
    <t>Мин-во лесного,охотн. хоз-ва и природопользования</t>
  </si>
  <si>
    <t>Данилин Василий</t>
  </si>
  <si>
    <t>Юрченко Юрий</t>
  </si>
  <si>
    <t>Смирнов Артем</t>
  </si>
  <si>
    <t>Вологин Алексей</t>
  </si>
  <si>
    <t>Якин Антон</t>
  </si>
  <si>
    <t>Новиков Дмитрий</t>
  </si>
  <si>
    <t>Вехов Сергей</t>
  </si>
  <si>
    <t>Стенин Александр</t>
  </si>
  <si>
    <t>Мельников Владислав</t>
  </si>
  <si>
    <t>Мин-во лесного, охотн.хоз-ва и природопользования</t>
  </si>
  <si>
    <t>Зинин Юрий</t>
  </si>
  <si>
    <t>Кисельманов Денис</t>
  </si>
  <si>
    <t>Мин-во лесного, охот.хоз-ва и природопользования</t>
  </si>
  <si>
    <t>Лебедев Вячеслав</t>
  </si>
  <si>
    <t>Пашков Евгений</t>
  </si>
  <si>
    <t>Аргаткин Николай</t>
  </si>
  <si>
    <t>Салагин Денис</t>
  </si>
  <si>
    <t>Климов Сергей</t>
  </si>
  <si>
    <t>Солдаткин Илья</t>
  </si>
  <si>
    <t>Петросян Диана</t>
  </si>
  <si>
    <t>Павлов Артем</t>
  </si>
  <si>
    <t>Дубын Евгений</t>
  </si>
  <si>
    <t>Ушенин Антон</t>
  </si>
  <si>
    <t>Родикова Елена</t>
  </si>
  <si>
    <t>Панин Александр</t>
  </si>
  <si>
    <t>Орлова Галина</t>
  </si>
  <si>
    <t>Конищев Михаил</t>
  </si>
  <si>
    <t>Черникова Александра</t>
  </si>
  <si>
    <t>Ганин Александр</t>
  </si>
  <si>
    <t>Лейман Кристина</t>
  </si>
  <si>
    <t>Иняхин Александр</t>
  </si>
  <si>
    <t>Мухтаров Руслан</t>
  </si>
  <si>
    <t>Давыдова Елена</t>
  </si>
  <si>
    <t>Полецкая Анна</t>
  </si>
  <si>
    <t>Исаев Вадим</t>
  </si>
  <si>
    <t>Ланщикова Анна Валерьевна</t>
  </si>
  <si>
    <t>Трялин Роман</t>
  </si>
  <si>
    <t>Долбилина Ирина</t>
  </si>
  <si>
    <t>Талабаева Марина</t>
  </si>
  <si>
    <t>Табалаева Марина</t>
  </si>
  <si>
    <t>Писанов Борис</t>
  </si>
  <si>
    <t>Чеснокова Анна</t>
  </si>
  <si>
    <t>Кураков Павел</t>
  </si>
  <si>
    <t>Катышева Татьяна</t>
  </si>
  <si>
    <t>Курдюков Олег</t>
  </si>
  <si>
    <t>Спирин Андрей</t>
  </si>
  <si>
    <t>Кальманова Елена</t>
  </si>
  <si>
    <t>Бараева Марьям</t>
  </si>
  <si>
    <t>Бычкова Мария</t>
  </si>
  <si>
    <t>Мухратов Александр</t>
  </si>
  <si>
    <t>Денисов Алексей</t>
  </si>
  <si>
    <t>Бабицкая Ирина</t>
  </si>
  <si>
    <t>Чернов Ярослав</t>
  </si>
  <si>
    <t>Уразова Екатерина</t>
  </si>
  <si>
    <t>Алмаметов Ренат</t>
  </si>
  <si>
    <t>Гуськова Мария</t>
  </si>
  <si>
    <t>Мамзикова Татьяна</t>
  </si>
  <si>
    <t>10 забег</t>
  </si>
  <si>
    <t>10.00</t>
  </si>
  <si>
    <t>10.30</t>
  </si>
  <si>
    <t>12.00</t>
  </si>
  <si>
    <t>Гашин Павел</t>
  </si>
  <si>
    <t>Светайло Владимир</t>
  </si>
  <si>
    <t>Карпеева Екатерина</t>
  </si>
  <si>
    <t>Трошин Евгений</t>
  </si>
  <si>
    <t>Рогулев Михаил</t>
  </si>
  <si>
    <t>Тархов Алексей</t>
  </si>
  <si>
    <t>Кузин Андрей</t>
  </si>
  <si>
    <t>Федорова Ольга</t>
  </si>
  <si>
    <t>Гаврюшова Марина</t>
  </si>
  <si>
    <t>Брешев Роман</t>
  </si>
  <si>
    <t>Мироно Анатолий</t>
  </si>
  <si>
    <t>59,2</t>
  </si>
  <si>
    <t>04,0</t>
  </si>
  <si>
    <t>04,6</t>
  </si>
  <si>
    <t>59,1</t>
  </si>
  <si>
    <t>02,1</t>
  </si>
  <si>
    <t>04,5</t>
  </si>
  <si>
    <t>не учавствуют</t>
  </si>
  <si>
    <t>09,5</t>
  </si>
  <si>
    <t>14,0</t>
  </si>
  <si>
    <t>58,4</t>
  </si>
  <si>
    <t>10,4</t>
  </si>
  <si>
    <t>02,9</t>
  </si>
  <si>
    <t>06,6</t>
  </si>
  <si>
    <t>06,2</t>
  </si>
  <si>
    <t>07,0</t>
  </si>
  <si>
    <t>02,8</t>
  </si>
  <si>
    <t>09,2</t>
  </si>
  <si>
    <t>06,5</t>
  </si>
  <si>
    <t>07,6</t>
  </si>
  <si>
    <t>07,8</t>
  </si>
  <si>
    <t>07,10</t>
  </si>
  <si>
    <t>14,2</t>
  </si>
  <si>
    <t>10,5</t>
  </si>
  <si>
    <t>10,6</t>
  </si>
  <si>
    <t>10,7</t>
  </si>
  <si>
    <t>10,8</t>
  </si>
  <si>
    <t>0</t>
  </si>
  <si>
    <t>05,6</t>
  </si>
  <si>
    <t>Казаков С.</t>
  </si>
  <si>
    <t>Вавилин В.</t>
  </si>
  <si>
    <t>Исаев Е.</t>
  </si>
  <si>
    <t>Ломакина Н.</t>
  </si>
  <si>
    <t>Лушутина А.</t>
  </si>
  <si>
    <t>Мельникова Елена</t>
  </si>
  <si>
    <t>Попова Елена</t>
  </si>
  <si>
    <t>Веселова Е.</t>
  </si>
  <si>
    <t>Демичева Т.</t>
  </si>
  <si>
    <t>Устименкова М.</t>
  </si>
  <si>
    <t>Васина И.</t>
  </si>
  <si>
    <t>Велякин В.</t>
  </si>
  <si>
    <t>8,6</t>
  </si>
  <si>
    <t>10,2</t>
  </si>
  <si>
    <t>11,5</t>
  </si>
  <si>
    <t>9,5</t>
  </si>
  <si>
    <t>10,0</t>
  </si>
  <si>
    <t>11,1</t>
  </si>
  <si>
    <t>11,0</t>
  </si>
  <si>
    <t>11,6</t>
  </si>
  <si>
    <t>10,9</t>
  </si>
  <si>
    <t>11,7</t>
  </si>
  <si>
    <t>9,9</t>
  </si>
  <si>
    <t>9,8</t>
  </si>
  <si>
    <t>10,1</t>
  </si>
  <si>
    <t>9,3</t>
  </si>
  <si>
    <t>9,1</t>
  </si>
  <si>
    <t>8,5</t>
  </si>
  <si>
    <t>9,0</t>
  </si>
  <si>
    <t>9,6</t>
  </si>
  <si>
    <t>8,1</t>
  </si>
  <si>
    <t>10,3</t>
  </si>
  <si>
    <t>9,4</t>
  </si>
  <si>
    <t>8,8</t>
  </si>
  <si>
    <t>8,3</t>
  </si>
  <si>
    <t>8,9</t>
  </si>
  <si>
    <t>8,4</t>
  </si>
  <si>
    <t>30,6</t>
  </si>
  <si>
    <t>48,8</t>
  </si>
  <si>
    <t>29,8</t>
  </si>
  <si>
    <t>34,5</t>
  </si>
  <si>
    <t>57,5</t>
  </si>
  <si>
    <t>32,5</t>
  </si>
  <si>
    <t>40,2</t>
  </si>
  <si>
    <t>36,8</t>
  </si>
  <si>
    <t>37,0</t>
  </si>
  <si>
    <t>11,2</t>
  </si>
  <si>
    <t>50,4</t>
  </si>
  <si>
    <t>08,9</t>
  </si>
  <si>
    <t>00,6</t>
  </si>
  <si>
    <t>06,1</t>
  </si>
  <si>
    <t>11,4</t>
  </si>
  <si>
    <t>44,9</t>
  </si>
  <si>
    <t>52,1</t>
  </si>
  <si>
    <t>37,6</t>
  </si>
  <si>
    <t>32,1</t>
  </si>
  <si>
    <t>35,8</t>
  </si>
  <si>
    <t>45,3</t>
  </si>
  <si>
    <t>53,0</t>
  </si>
  <si>
    <t>16,0</t>
  </si>
  <si>
    <t>59,8</t>
  </si>
  <si>
    <t>47,0</t>
  </si>
  <si>
    <t>08,1</t>
  </si>
  <si>
    <t>30,3</t>
  </si>
  <si>
    <t>31,8</t>
  </si>
  <si>
    <t>16,4</t>
  </si>
  <si>
    <t>24,0</t>
  </si>
  <si>
    <t>22,0</t>
  </si>
  <si>
    <t>08,7</t>
  </si>
  <si>
    <t>54,7</t>
  </si>
  <si>
    <t>35,5</t>
  </si>
  <si>
    <t>сошел</t>
  </si>
  <si>
    <t>44,0</t>
  </si>
  <si>
    <t>38,0</t>
  </si>
  <si>
    <t>59,0</t>
  </si>
  <si>
    <t>18,0</t>
  </si>
  <si>
    <t>18,3</t>
  </si>
  <si>
    <t>51,9</t>
  </si>
  <si>
    <t>19,3</t>
  </si>
  <si>
    <t>11,8</t>
  </si>
  <si>
    <t>56,6</t>
  </si>
  <si>
    <t>02,6</t>
  </si>
  <si>
    <t>50,9</t>
  </si>
  <si>
    <t>13,6</t>
  </si>
  <si>
    <t>50,7</t>
  </si>
  <si>
    <t>28,88</t>
  </si>
  <si>
    <t>12,32</t>
  </si>
  <si>
    <t>28,75</t>
  </si>
  <si>
    <t>58,67</t>
  </si>
  <si>
    <t>07,21</t>
  </si>
  <si>
    <t>31,18</t>
  </si>
  <si>
    <t>37,87</t>
  </si>
  <si>
    <t>38,51</t>
  </si>
  <si>
    <t>00,47</t>
  </si>
  <si>
    <t>49,05</t>
  </si>
  <si>
    <t>07,61</t>
  </si>
  <si>
    <t>03,05</t>
  </si>
  <si>
    <t>38,75</t>
  </si>
  <si>
    <t>31,28</t>
  </si>
  <si>
    <t>13,51</t>
  </si>
  <si>
    <t>29,15</t>
  </si>
  <si>
    <t>02,36</t>
  </si>
  <si>
    <t>04,85</t>
  </si>
  <si>
    <t>01,28</t>
  </si>
  <si>
    <t>18,60</t>
  </si>
  <si>
    <t>04,86</t>
  </si>
  <si>
    <t>07,46</t>
  </si>
  <si>
    <t>08,46</t>
  </si>
  <si>
    <t>08,14</t>
  </si>
  <si>
    <t>03,86</t>
  </si>
  <si>
    <t>48,86</t>
  </si>
  <si>
    <t>50,94</t>
  </si>
  <si>
    <t>02,67</t>
  </si>
  <si>
    <t>52,71</t>
  </si>
  <si>
    <t>43,41</t>
  </si>
  <si>
    <t>49,59</t>
  </si>
  <si>
    <t>40,43</t>
  </si>
  <si>
    <t>52,85</t>
  </si>
  <si>
    <t>39,88</t>
  </si>
  <si>
    <t>47,01</t>
  </si>
  <si>
    <t>30,21</t>
  </si>
  <si>
    <t>52,75</t>
  </si>
  <si>
    <t>43,72</t>
  </si>
  <si>
    <t>42,24</t>
  </si>
  <si>
    <t>40,74</t>
  </si>
  <si>
    <t>53,28</t>
  </si>
  <si>
    <t>39,44</t>
  </si>
  <si>
    <t>37,71</t>
  </si>
  <si>
    <t>43,75</t>
  </si>
  <si>
    <t>58,42</t>
  </si>
  <si>
    <t>58,02</t>
  </si>
  <si>
    <t>45,23</t>
  </si>
  <si>
    <t>40,16</t>
  </si>
  <si>
    <t>53,12</t>
  </si>
  <si>
    <t>46,90</t>
  </si>
  <si>
    <t>58,32</t>
  </si>
  <si>
    <t>Управление жилищно-коммунального хозяйства и гражданской защиты населения Пензенской области</t>
  </si>
  <si>
    <t>Управ-ие ЖКХ и гр.защиты населения</t>
  </si>
  <si>
    <t>ВК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</si>
</sst>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Border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6" fillId="33" borderId="0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49" fontId="1" fillId="0" borderId="10" xfId="0" applyNumberFormat="1" applyFont="1" applyBorder="1" applyAlignment="1">
      <alignment horizontal="left" vertical="center" wrapText="1"/>
    </xf>
    <xf numFmtId="49" fontId="55" fillId="0" borderId="0" xfId="0" applyNumberFormat="1" applyFont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57" fillId="0" borderId="0" xfId="0" applyNumberFormat="1" applyFont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" fontId="1" fillId="36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49" fontId="4" fillId="0" borderId="17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center" wrapText="1"/>
    </xf>
    <xf numFmtId="47" fontId="57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37" borderId="18" xfId="0" applyNumberFormat="1" applyFont="1" applyFill="1" applyBorder="1" applyAlignment="1">
      <alignment horizontal="center" vertical="center" wrapText="1"/>
    </xf>
    <xf numFmtId="0" fontId="1" fillId="37" borderId="1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right" wrapText="1"/>
    </xf>
    <xf numFmtId="0" fontId="56" fillId="0" borderId="14" xfId="0" applyFont="1" applyFill="1" applyBorder="1" applyAlignment="1">
      <alignment horizontal="right" vertical="center" wrapText="1"/>
    </xf>
    <xf numFmtId="0" fontId="56" fillId="0" borderId="20" xfId="0" applyFont="1" applyFill="1" applyBorder="1" applyAlignment="1">
      <alignment horizontal="right" vertical="center" wrapText="1"/>
    </xf>
    <xf numFmtId="0" fontId="56" fillId="0" borderId="15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9"/>
  <sheetViews>
    <sheetView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6.625" style="0" customWidth="1"/>
    <col min="2" max="2" width="25.75390625" style="0" customWidth="1"/>
    <col min="3" max="3" width="39.25390625" style="0" customWidth="1"/>
    <col min="4" max="4" width="8.125" style="51" customWidth="1"/>
    <col min="5" max="5" width="8.00390625" style="51" customWidth="1"/>
    <col min="6" max="6" width="6.75390625" style="0" customWidth="1"/>
    <col min="7" max="7" width="59.375" style="0" customWidth="1"/>
  </cols>
  <sheetData>
    <row r="1" spans="1:7" s="21" customFormat="1" ht="18.75" customHeight="1">
      <c r="A1" s="153" t="s">
        <v>67</v>
      </c>
      <c r="B1" s="153"/>
      <c r="C1" s="153"/>
      <c r="D1" s="153"/>
      <c r="E1" s="153"/>
      <c r="F1" s="153"/>
      <c r="G1" s="153"/>
    </row>
    <row r="2" spans="1:7" s="21" customFormat="1" ht="18.75" customHeight="1">
      <c r="A2" s="153" t="s">
        <v>75</v>
      </c>
      <c r="B2" s="153"/>
      <c r="C2" s="153"/>
      <c r="D2" s="153"/>
      <c r="E2" s="153"/>
      <c r="F2" s="153"/>
      <c r="G2" s="153"/>
    </row>
    <row r="3" spans="1:7" s="21" customFormat="1" ht="15">
      <c r="A3" s="22"/>
      <c r="D3" s="49"/>
      <c r="E3" s="49"/>
      <c r="F3" s="23"/>
      <c r="G3" s="23"/>
    </row>
    <row r="4" spans="1:7" s="21" customFormat="1" ht="21" thickBot="1">
      <c r="A4" s="154" t="s">
        <v>47</v>
      </c>
      <c r="B4" s="154"/>
      <c r="C4" s="154"/>
      <c r="D4" s="154"/>
      <c r="E4" s="154"/>
      <c r="F4" s="154"/>
      <c r="G4" s="154"/>
    </row>
    <row r="5" spans="1:7" s="27" customFormat="1" ht="45" customHeight="1" thickTop="1">
      <c r="A5" s="24" t="s">
        <v>68</v>
      </c>
      <c r="B5" s="25" t="s">
        <v>69</v>
      </c>
      <c r="C5" s="31" t="s">
        <v>18</v>
      </c>
      <c r="D5" s="48" t="s">
        <v>23</v>
      </c>
      <c r="E5" s="48" t="s">
        <v>20</v>
      </c>
      <c r="F5" s="26"/>
      <c r="G5" s="37" t="s">
        <v>47</v>
      </c>
    </row>
    <row r="6" spans="1:7" s="21" customFormat="1" ht="15">
      <c r="A6" s="32">
        <v>374</v>
      </c>
      <c r="B6" s="28" t="s">
        <v>312</v>
      </c>
      <c r="C6" s="13" t="str">
        <f>G10</f>
        <v>Правительство</v>
      </c>
      <c r="D6" s="33">
        <f>VLOOKUP(A6,'лично ГТО'!$A$7:$T$97,19,FALSE)</f>
        <v>10</v>
      </c>
      <c r="E6" s="33">
        <f>VLOOKUP(A6,'лично ГТО'!$A$7:$T$97,20,FALSE)</f>
        <v>160</v>
      </c>
      <c r="F6" s="23"/>
      <c r="G6" s="23"/>
    </row>
    <row r="7" spans="1:7" s="21" customFormat="1" ht="15">
      <c r="A7" s="32">
        <v>376</v>
      </c>
      <c r="B7" s="28" t="s">
        <v>314</v>
      </c>
      <c r="C7" s="13" t="str">
        <f>G10</f>
        <v>Правительство</v>
      </c>
      <c r="D7" s="33">
        <f>VLOOKUP(A7,'лично ГТО'!$A$7:$T$97,19,FALSE)</f>
        <v>16</v>
      </c>
      <c r="E7" s="33">
        <f>VLOOKUP(A7,'лично ГТО'!$A$7:$T$97,20,FALSE)</f>
        <v>125</v>
      </c>
      <c r="F7" s="23"/>
      <c r="G7" s="23"/>
    </row>
    <row r="8" spans="1:7" s="21" customFormat="1" ht="15">
      <c r="A8" s="32">
        <v>375</v>
      </c>
      <c r="B8" s="28" t="s">
        <v>311</v>
      </c>
      <c r="C8" s="13" t="str">
        <f>G10</f>
        <v>Правительство</v>
      </c>
      <c r="D8" s="33">
        <f>VLOOKUP(A8,'лично ГТО'!$A$7:$T$97,19,FALSE)</f>
        <v>1</v>
      </c>
      <c r="E8" s="33">
        <f>VLOOKUP(A8,'лично ГТО'!$A$7:$T$97,20,FALSE)</f>
        <v>300</v>
      </c>
      <c r="F8" s="23"/>
      <c r="G8" s="23"/>
    </row>
    <row r="9" spans="1:7" s="21" customFormat="1" ht="15">
      <c r="A9" s="32">
        <v>377</v>
      </c>
      <c r="B9" s="28" t="s">
        <v>313</v>
      </c>
      <c r="C9" s="13" t="str">
        <f>G10</f>
        <v>Правительство</v>
      </c>
      <c r="D9" s="33">
        <f>VLOOKUP(A9,'лично ГТО'!$A$7:$T$97,19,FALSE)</f>
        <v>2</v>
      </c>
      <c r="E9" s="33">
        <f>VLOOKUP(A9,'лично ГТО'!$A$7:$T$97,20,FALSE)</f>
        <v>270</v>
      </c>
      <c r="F9" s="23"/>
      <c r="G9" s="23"/>
    </row>
    <row r="10" spans="1:7" s="21" customFormat="1" ht="24.75" customHeight="1">
      <c r="A10" s="22"/>
      <c r="C10" s="23"/>
      <c r="D10" s="50"/>
      <c r="E10" s="50"/>
      <c r="F10" s="29">
        <f>SUM(E6:E9)</f>
        <v>855</v>
      </c>
      <c r="G10" s="30" t="s">
        <v>79</v>
      </c>
    </row>
    <row r="11" spans="1:7" s="21" customFormat="1" ht="18.75" customHeight="1">
      <c r="A11" s="32">
        <v>380</v>
      </c>
      <c r="B11" s="28" t="s">
        <v>295</v>
      </c>
      <c r="C11" s="13" t="str">
        <f>G15</f>
        <v>Мин-во здравоохранения</v>
      </c>
      <c r="D11" s="33">
        <f>VLOOKUP(A11,'лично ГТО'!$A$7:$T$97,19,FALSE)</f>
        <v>25</v>
      </c>
      <c r="E11" s="33">
        <f>VLOOKUP(A11,'лично ГТО'!$A$7:$T$97,20,FALSE)</f>
        <v>84</v>
      </c>
      <c r="F11" s="23"/>
      <c r="G11" s="23"/>
    </row>
    <row r="12" spans="1:7" s="21" customFormat="1" ht="18.75" customHeight="1">
      <c r="A12" s="32">
        <v>381</v>
      </c>
      <c r="B12" s="28" t="s">
        <v>296</v>
      </c>
      <c r="C12" s="13" t="str">
        <f>G15</f>
        <v>Мин-во здравоохранения</v>
      </c>
      <c r="D12" s="33">
        <f>VLOOKUP(A12,'лично ГТО'!$A$7:$T$97,19,FALSE)</f>
        <v>11</v>
      </c>
      <c r="E12" s="33">
        <f>VLOOKUP(A12,'лично ГТО'!$A$7:$T$97,20,FALSE)</f>
        <v>150</v>
      </c>
      <c r="F12" s="23"/>
      <c r="G12" s="23"/>
    </row>
    <row r="13" spans="1:7" s="21" customFormat="1" ht="18.75" customHeight="1">
      <c r="A13" s="32">
        <v>382</v>
      </c>
      <c r="B13" s="28" t="s">
        <v>297</v>
      </c>
      <c r="C13" s="13" t="str">
        <f>G15</f>
        <v>Мин-во здравоохранения</v>
      </c>
      <c r="D13" s="33">
        <f>VLOOKUP(A13,'лично ГТО'!$A$7:$T$97,19,FALSE)</f>
        <v>11</v>
      </c>
      <c r="E13" s="33">
        <f>VLOOKUP(A13,'лично ГТО'!$A$7:$T$97,20,FALSE)</f>
        <v>150</v>
      </c>
      <c r="F13" s="23"/>
      <c r="G13" s="23"/>
    </row>
    <row r="14" spans="1:7" s="21" customFormat="1" ht="18.75" customHeight="1">
      <c r="A14" s="32">
        <v>383</v>
      </c>
      <c r="B14" s="28" t="s">
        <v>298</v>
      </c>
      <c r="C14" s="13" t="str">
        <f>G15</f>
        <v>Мин-во здравоохранения</v>
      </c>
      <c r="D14" s="33">
        <f>VLOOKUP(A14,'лично ГТО'!$A$7:$T$97,19,FALSE)</f>
        <v>28</v>
      </c>
      <c r="E14" s="33">
        <f>VLOOKUP(A14,'лично ГТО'!$A$7:$T$97,20,FALSE)</f>
        <v>72</v>
      </c>
      <c r="F14" s="23"/>
      <c r="G14" s="23"/>
    </row>
    <row r="15" spans="1:7" s="21" customFormat="1" ht="18.75" customHeight="1">
      <c r="A15" s="22"/>
      <c r="C15" s="23"/>
      <c r="D15" s="50"/>
      <c r="E15" s="50"/>
      <c r="F15" s="29">
        <f>SUM(E11:E14)</f>
        <v>456</v>
      </c>
      <c r="G15" s="30" t="s">
        <v>80</v>
      </c>
    </row>
    <row r="16" spans="1:7" s="21" customFormat="1" ht="24.75" customHeight="1">
      <c r="A16" s="32">
        <v>103</v>
      </c>
      <c r="B16" s="28" t="s">
        <v>418</v>
      </c>
      <c r="C16" s="13" t="str">
        <f>G20</f>
        <v>Мин-во лесного,охотн. хоз-ва и природопольз.</v>
      </c>
      <c r="D16" s="33">
        <f>VLOOKUP(A16,'лично ГТО'!$A$7:$T$97,19,FALSE)</f>
        <v>21</v>
      </c>
      <c r="E16" s="33">
        <f>VLOOKUP(A16,'лично ГТО'!$A$7:$T$97,20,FALSE)</f>
        <v>100</v>
      </c>
      <c r="F16" s="23"/>
      <c r="G16" s="23"/>
    </row>
    <row r="17" spans="1:7" s="21" customFormat="1" ht="24.75" customHeight="1">
      <c r="A17" s="32">
        <v>104</v>
      </c>
      <c r="B17" s="28" t="s">
        <v>325</v>
      </c>
      <c r="C17" s="13" t="str">
        <f>G20</f>
        <v>Мин-во лесного,охотн. хоз-ва и природопольз.</v>
      </c>
      <c r="D17" s="33">
        <f>VLOOKUP(A17,'лично ГТО'!$A$7:$T$97,19,FALSE)</f>
        <v>4</v>
      </c>
      <c r="E17" s="33">
        <f>VLOOKUP(A17,'лично ГТО'!$A$7:$T$97,20,FALSE)</f>
        <v>225</v>
      </c>
      <c r="F17" s="23"/>
      <c r="G17" s="23"/>
    </row>
    <row r="18" spans="1:7" s="21" customFormat="1" ht="24.75" customHeight="1">
      <c r="A18" s="32">
        <v>105</v>
      </c>
      <c r="B18" s="28" t="s">
        <v>419</v>
      </c>
      <c r="C18" s="13" t="str">
        <f>G20</f>
        <v>Мин-во лесного,охотн. хоз-ва и природопольз.</v>
      </c>
      <c r="D18" s="33">
        <f>VLOOKUP(A18,'лично ГТО'!$A$7:$T$97,19,FALSE)</f>
        <v>4</v>
      </c>
      <c r="E18" s="33">
        <f>VLOOKUP(A18,'лично ГТО'!$A$7:$T$97,20,FALSE)</f>
        <v>225</v>
      </c>
      <c r="F18" s="23"/>
      <c r="G18" s="23"/>
    </row>
    <row r="19" spans="1:7" s="21" customFormat="1" ht="24.75" customHeight="1">
      <c r="A19" s="32">
        <v>106</v>
      </c>
      <c r="B19" s="28" t="s">
        <v>420</v>
      </c>
      <c r="C19" s="13" t="str">
        <f>G20</f>
        <v>Мин-во лесного,охотн. хоз-ва и природопольз.</v>
      </c>
      <c r="D19" s="33">
        <f>VLOOKUP(A19,'лично ГТО'!$A$7:$T$97,19,FALSE)</f>
        <v>14</v>
      </c>
      <c r="E19" s="33">
        <f>VLOOKUP(A19,'лично ГТО'!$A$7:$T$97,20,FALSE)</f>
        <v>135</v>
      </c>
      <c r="F19" s="23"/>
      <c r="G19" s="23"/>
    </row>
    <row r="20" spans="1:7" s="21" customFormat="1" ht="34.5" customHeight="1">
      <c r="A20" s="22"/>
      <c r="C20" s="23"/>
      <c r="D20" s="50"/>
      <c r="E20" s="50"/>
      <c r="F20" s="29">
        <f>SUM(E16:E19)</f>
        <v>685</v>
      </c>
      <c r="G20" s="30" t="s">
        <v>81</v>
      </c>
    </row>
    <row r="21" spans="1:7" s="21" customFormat="1" ht="15">
      <c r="A21" s="32">
        <v>354</v>
      </c>
      <c r="B21" s="28" t="s">
        <v>457</v>
      </c>
      <c r="C21" s="13" t="str">
        <f>G25</f>
        <v>Мин-во сельского хозяйства</v>
      </c>
      <c r="D21" s="33">
        <f>VLOOKUP(A21,'лично ГТО'!$A$7:$T$97,19,FALSE)</f>
        <v>15</v>
      </c>
      <c r="E21" s="33">
        <f>VLOOKUP(A21,'лично ГТО'!$A$7:$T$97,20,FALSE)</f>
        <v>130</v>
      </c>
      <c r="F21" s="23"/>
      <c r="G21" s="23"/>
    </row>
    <row r="22" spans="1:7" s="21" customFormat="1" ht="15">
      <c r="A22" s="32">
        <v>355</v>
      </c>
      <c r="B22" s="28" t="s">
        <v>458</v>
      </c>
      <c r="C22" s="13" t="str">
        <f>G25</f>
        <v>Мин-во сельского хозяйства</v>
      </c>
      <c r="D22" s="33">
        <f>VLOOKUP(A22,'лично ГТО'!$A$7:$T$97,19,FALSE)</f>
        <v>17</v>
      </c>
      <c r="E22" s="33">
        <f>VLOOKUP(A22,'лично ГТО'!$A$7:$T$97,20,FALSE)</f>
        <v>120</v>
      </c>
      <c r="F22" s="23"/>
      <c r="G22" s="23"/>
    </row>
    <row r="23" spans="1:7" s="21" customFormat="1" ht="15">
      <c r="A23" s="32">
        <v>353</v>
      </c>
      <c r="B23" s="28" t="s">
        <v>459</v>
      </c>
      <c r="C23" s="13" t="str">
        <f>G25</f>
        <v>Мин-во сельского хозяйства</v>
      </c>
      <c r="D23" s="33">
        <f>VLOOKUP(A23,'лично ГТО'!$A$7:$T$97,19,FALSE)</f>
        <v>9</v>
      </c>
      <c r="E23" s="33">
        <f>VLOOKUP(A23,'лично ГТО'!$A$7:$T$97,20,FALSE)</f>
        <v>170</v>
      </c>
      <c r="F23" s="23"/>
      <c r="G23" s="23"/>
    </row>
    <row r="24" spans="1:7" s="21" customFormat="1" ht="15">
      <c r="A24" s="32">
        <v>356</v>
      </c>
      <c r="B24" s="28" t="s">
        <v>460</v>
      </c>
      <c r="C24" s="13" t="str">
        <f>G25</f>
        <v>Мин-во сельского хозяйства</v>
      </c>
      <c r="D24" s="33">
        <f>VLOOKUP(A24,'лично ГТО'!$A$7:$T$97,19,FALSE)</f>
        <v>8</v>
      </c>
      <c r="E24" s="33">
        <f>VLOOKUP(A24,'лично ГТО'!$A$7:$T$97,20,FALSE)</f>
        <v>180</v>
      </c>
      <c r="F24" s="23"/>
      <c r="G24" s="23"/>
    </row>
    <row r="25" spans="1:7" s="21" customFormat="1" ht="24.75" customHeight="1">
      <c r="A25" s="22"/>
      <c r="C25" s="23"/>
      <c r="D25" s="50"/>
      <c r="E25" s="50"/>
      <c r="F25" s="29">
        <f>SUM(E21:E24)</f>
        <v>600</v>
      </c>
      <c r="G25" s="30" t="s">
        <v>82</v>
      </c>
    </row>
    <row r="26" spans="1:7" s="21" customFormat="1" ht="21" customHeight="1">
      <c r="A26" s="32">
        <v>370</v>
      </c>
      <c r="B26" s="28" t="s">
        <v>322</v>
      </c>
      <c r="C26" s="13" t="str">
        <f>G30</f>
        <v>Мин-во труда, соц.защиты и демографии</v>
      </c>
      <c r="D26" s="33">
        <f>VLOOKUP(A26,'лично ГТО'!$A$7:$T$97,19,FALSE)</f>
        <v>24</v>
      </c>
      <c r="E26" s="33">
        <f>VLOOKUP(A26,'лично ГТО'!$A$7:$T$97,20,FALSE)</f>
        <v>88</v>
      </c>
      <c r="F26" s="23"/>
      <c r="G26" s="23"/>
    </row>
    <row r="27" spans="1:7" s="21" customFormat="1" ht="21" customHeight="1">
      <c r="A27" s="32">
        <v>373</v>
      </c>
      <c r="B27" s="28" t="s">
        <v>323</v>
      </c>
      <c r="C27" s="13" t="str">
        <f>G30</f>
        <v>Мин-во труда, соц.защиты и демографии</v>
      </c>
      <c r="D27" s="33"/>
      <c r="E27" s="33"/>
      <c r="F27" s="23"/>
      <c r="G27" s="23"/>
    </row>
    <row r="28" spans="1:7" s="21" customFormat="1" ht="21" customHeight="1">
      <c r="A28" s="32">
        <v>372</v>
      </c>
      <c r="B28" s="28" t="s">
        <v>324</v>
      </c>
      <c r="C28" s="13" t="str">
        <f>G30</f>
        <v>Мин-во труда, соц.защиты и демографии</v>
      </c>
      <c r="D28" s="33"/>
      <c r="E28" s="33"/>
      <c r="F28" s="23"/>
      <c r="G28" s="23"/>
    </row>
    <row r="29" spans="1:7" s="21" customFormat="1" ht="21" customHeight="1">
      <c r="A29" s="32">
        <v>371</v>
      </c>
      <c r="B29" s="28" t="s">
        <v>466</v>
      </c>
      <c r="C29" s="13" t="str">
        <f>G30</f>
        <v>Мин-во труда, соц.защиты и демографии</v>
      </c>
      <c r="D29" s="33"/>
      <c r="E29" s="33"/>
      <c r="F29" s="23"/>
      <c r="G29" s="23"/>
    </row>
    <row r="30" spans="1:7" s="21" customFormat="1" ht="22.5" customHeight="1">
      <c r="A30" s="22"/>
      <c r="C30" s="23"/>
      <c r="D30" s="50"/>
      <c r="E30" s="50"/>
      <c r="F30" s="29">
        <f>SUM(E26:E29)</f>
        <v>88</v>
      </c>
      <c r="G30" s="30" t="s">
        <v>83</v>
      </c>
    </row>
    <row r="31" spans="1:7" s="21" customFormat="1" ht="19.5" customHeight="1">
      <c r="A31" s="32"/>
      <c r="B31" s="28"/>
      <c r="C31" s="13" t="str">
        <f>G35</f>
        <v>Мин-во финансов</v>
      </c>
      <c r="D31" s="33" t="e">
        <f>VLOOKUP(A31,'лично ГТО'!$A$7:$T$97,19,FALSE)</f>
        <v>#N/A</v>
      </c>
      <c r="E31" s="33" t="e">
        <f>VLOOKUP(A31,'лично ГТО'!$A$7:$T$97,20,FALSE)</f>
        <v>#N/A</v>
      </c>
      <c r="F31" s="23"/>
      <c r="G31" s="23"/>
    </row>
    <row r="32" spans="1:7" s="21" customFormat="1" ht="19.5" customHeight="1">
      <c r="A32" s="32"/>
      <c r="B32" s="28"/>
      <c r="C32" s="13" t="str">
        <f>G35</f>
        <v>Мин-во финансов</v>
      </c>
      <c r="D32" s="33" t="e">
        <f>VLOOKUP(A32,'лично ГТО'!$A$7:$T$97,19,FALSE)</f>
        <v>#N/A</v>
      </c>
      <c r="E32" s="33" t="e">
        <f>VLOOKUP(A32,'лично ГТО'!$A$7:$T$97,20,FALSE)</f>
        <v>#N/A</v>
      </c>
      <c r="F32" s="23"/>
      <c r="G32" s="23"/>
    </row>
    <row r="33" spans="1:7" s="21" customFormat="1" ht="19.5" customHeight="1">
      <c r="A33" s="32"/>
      <c r="B33" s="28"/>
      <c r="C33" s="13" t="str">
        <f>G35</f>
        <v>Мин-во финансов</v>
      </c>
      <c r="D33" s="33" t="e">
        <f>VLOOKUP(A33,'лично ГТО'!$A$7:$T$97,19,FALSE)</f>
        <v>#N/A</v>
      </c>
      <c r="E33" s="33" t="e">
        <f>VLOOKUP(A33,'лично ГТО'!$A$7:$T$97,20,FALSE)</f>
        <v>#N/A</v>
      </c>
      <c r="F33" s="23"/>
      <c r="G33" s="23"/>
    </row>
    <row r="34" spans="1:7" s="21" customFormat="1" ht="19.5" customHeight="1">
      <c r="A34" s="32"/>
      <c r="B34" s="28"/>
      <c r="C34" s="13" t="str">
        <f>G35</f>
        <v>Мин-во финансов</v>
      </c>
      <c r="D34" s="33" t="e">
        <f>VLOOKUP(A34,'лично ГТО'!$A$7:$T$97,19,FALSE)</f>
        <v>#N/A</v>
      </c>
      <c r="E34" s="33" t="e">
        <f>VLOOKUP(A34,'лично ГТО'!$A$7:$T$97,20,FALSE)</f>
        <v>#N/A</v>
      </c>
      <c r="F34" s="23"/>
      <c r="G34" s="23"/>
    </row>
    <row r="35" spans="1:7" s="21" customFormat="1" ht="22.5" customHeight="1">
      <c r="A35" s="22"/>
      <c r="C35" s="23"/>
      <c r="D35" s="50"/>
      <c r="E35" s="50"/>
      <c r="F35" s="29" t="e">
        <f>SUM(E31:E34)</f>
        <v>#N/A</v>
      </c>
      <c r="G35" s="30" t="s">
        <v>40</v>
      </c>
    </row>
    <row r="36" spans="1:7" s="21" customFormat="1" ht="17.25" customHeight="1">
      <c r="A36" s="32"/>
      <c r="B36" s="28"/>
      <c r="C36" s="13" t="str">
        <f>G40</f>
        <v>Управ-ие ЗАГС</v>
      </c>
      <c r="D36" s="33" t="e">
        <f>VLOOKUP(A36,'лично ГТО'!$A$7:$T$97,19,FALSE)</f>
        <v>#N/A</v>
      </c>
      <c r="E36" s="33" t="e">
        <f>VLOOKUP(A36,'лично ГТО'!$A$7:$T$97,20,FALSE)</f>
        <v>#N/A</v>
      </c>
      <c r="F36" s="23"/>
      <c r="G36" s="23"/>
    </row>
    <row r="37" spans="1:7" s="21" customFormat="1" ht="17.25" customHeight="1">
      <c r="A37" s="32"/>
      <c r="B37" s="28"/>
      <c r="C37" s="13" t="str">
        <f>G40</f>
        <v>Управ-ие ЗАГС</v>
      </c>
      <c r="D37" s="33" t="e">
        <f>VLOOKUP(A37,'лично ГТО'!$A$7:$T$97,19,FALSE)</f>
        <v>#N/A</v>
      </c>
      <c r="E37" s="33" t="e">
        <f>VLOOKUP(A37,'лично ГТО'!$A$7:$T$97,20,FALSE)</f>
        <v>#N/A</v>
      </c>
      <c r="F37" s="23"/>
      <c r="G37" s="23"/>
    </row>
    <row r="38" spans="1:7" s="21" customFormat="1" ht="17.25" customHeight="1">
      <c r="A38" s="32"/>
      <c r="B38" s="28"/>
      <c r="C38" s="13" t="str">
        <f>G40</f>
        <v>Управ-ие ЗАГС</v>
      </c>
      <c r="D38" s="33" t="e">
        <f>VLOOKUP(A38,'лично ГТО'!$A$7:$T$97,19,FALSE)</f>
        <v>#N/A</v>
      </c>
      <c r="E38" s="33" t="e">
        <f>VLOOKUP(A38,'лично ГТО'!$A$7:$T$97,20,FALSE)</f>
        <v>#N/A</v>
      </c>
      <c r="F38" s="23"/>
      <c r="G38" s="23"/>
    </row>
    <row r="39" spans="1:7" s="21" customFormat="1" ht="17.25" customHeight="1">
      <c r="A39" s="32"/>
      <c r="B39" s="28"/>
      <c r="C39" s="13" t="str">
        <f>G40</f>
        <v>Управ-ие ЗАГС</v>
      </c>
      <c r="D39" s="33" t="e">
        <f>VLOOKUP(A39,'лично ГТО'!$A$7:$T$97,19,FALSE)</f>
        <v>#N/A</v>
      </c>
      <c r="E39" s="33" t="e">
        <f>VLOOKUP(A39,'лично ГТО'!$A$7:$T$97,20,FALSE)</f>
        <v>#N/A</v>
      </c>
      <c r="F39" s="23"/>
      <c r="G39" s="23"/>
    </row>
    <row r="40" spans="1:7" s="21" customFormat="1" ht="17.25" customHeight="1">
      <c r="A40" s="22"/>
      <c r="C40" s="23"/>
      <c r="D40" s="50"/>
      <c r="E40" s="50"/>
      <c r="F40" s="29" t="e">
        <f>SUM(E36:E39)</f>
        <v>#N/A</v>
      </c>
      <c r="G40" s="30" t="s">
        <v>42</v>
      </c>
    </row>
    <row r="41" spans="1:7" s="21" customFormat="1" ht="25.5">
      <c r="A41" s="32">
        <v>368</v>
      </c>
      <c r="B41" s="28" t="s">
        <v>471</v>
      </c>
      <c r="C41" s="13" t="str">
        <f>G45</f>
        <v>Управ-ие общ.безопасности и обесп.дея-ти мировых судей</v>
      </c>
      <c r="D41" s="33">
        <f>VLOOKUP(A41,'лично ГТО'!$A$7:$T$97,19,FALSE)</f>
        <v>7</v>
      </c>
      <c r="E41" s="33">
        <f>VLOOKUP(A41,'лично ГТО'!$A$7:$T$97,20,FALSE)</f>
        <v>190</v>
      </c>
      <c r="F41" s="23"/>
      <c r="G41" s="23"/>
    </row>
    <row r="42" spans="1:7" s="21" customFormat="1" ht="25.5">
      <c r="A42" s="32">
        <v>369</v>
      </c>
      <c r="B42" s="28" t="s">
        <v>472</v>
      </c>
      <c r="C42" s="13" t="str">
        <f>G45</f>
        <v>Управ-ие общ.безопасности и обесп.дея-ти мировых судей</v>
      </c>
      <c r="D42" s="33">
        <f>VLOOKUP(A42,'лично ГТО'!$A$7:$T$97,19,FALSE)</f>
        <v>9</v>
      </c>
      <c r="E42" s="33">
        <f>VLOOKUP(A42,'лично ГТО'!$A$7:$T$97,20,FALSE)</f>
        <v>170</v>
      </c>
      <c r="F42" s="23"/>
      <c r="G42" s="23"/>
    </row>
    <row r="43" spans="1:7" s="21" customFormat="1" ht="25.5">
      <c r="A43" s="32">
        <v>204</v>
      </c>
      <c r="B43" s="28" t="s">
        <v>473</v>
      </c>
      <c r="C43" s="13" t="str">
        <f>G45</f>
        <v>Управ-ие общ.безопасности и обесп.дея-ти мировых судей</v>
      </c>
      <c r="D43" s="33">
        <f>VLOOKUP(A43,'лично ГТО'!$A$7:$T$97,19,FALSE)</f>
        <v>24</v>
      </c>
      <c r="E43" s="33">
        <f>VLOOKUP(A43,'лично ГТО'!$A$7:$T$97,20,FALSE)</f>
        <v>88</v>
      </c>
      <c r="F43" s="23"/>
      <c r="G43" s="23"/>
    </row>
    <row r="44" spans="1:7" s="21" customFormat="1" ht="25.5">
      <c r="A44" s="32">
        <v>367</v>
      </c>
      <c r="B44" s="28" t="s">
        <v>470</v>
      </c>
      <c r="C44" s="13" t="str">
        <f>G45</f>
        <v>Управ-ие общ.безопасности и обесп.дея-ти мировых судей</v>
      </c>
      <c r="D44" s="33">
        <f>VLOOKUP(A44,'лично ГТО'!$A$7:$T$97,19,FALSE)</f>
        <v>10</v>
      </c>
      <c r="E44" s="33">
        <f>VLOOKUP(A44,'лично ГТО'!$A$7:$T$97,20,FALSE)</f>
        <v>160</v>
      </c>
      <c r="F44" s="23"/>
      <c r="G44" s="23"/>
    </row>
    <row r="45" spans="1:7" s="21" customFormat="1" ht="33.75" customHeight="1">
      <c r="A45" s="22"/>
      <c r="C45" s="23"/>
      <c r="D45" s="50"/>
      <c r="E45" s="50"/>
      <c r="F45" s="29">
        <f>SUM(E41:E44)</f>
        <v>608</v>
      </c>
      <c r="G45" s="30" t="s">
        <v>108</v>
      </c>
    </row>
    <row r="46" spans="1:7" s="21" customFormat="1" ht="21" thickBot="1">
      <c r="A46" s="154" t="s">
        <v>48</v>
      </c>
      <c r="B46" s="154"/>
      <c r="C46" s="154"/>
      <c r="D46" s="154"/>
      <c r="E46" s="154"/>
      <c r="F46" s="154"/>
      <c r="G46" s="154"/>
    </row>
    <row r="47" spans="1:7" s="27" customFormat="1" ht="45" customHeight="1" thickTop="1">
      <c r="A47" s="24" t="s">
        <v>68</v>
      </c>
      <c r="B47" s="25" t="s">
        <v>69</v>
      </c>
      <c r="C47" s="31" t="s">
        <v>18</v>
      </c>
      <c r="D47" s="48" t="s">
        <v>23</v>
      </c>
      <c r="E47" s="48" t="s">
        <v>20</v>
      </c>
      <c r="F47" s="26"/>
      <c r="G47" s="37" t="s">
        <v>48</v>
      </c>
    </row>
    <row r="48" spans="1:7" s="21" customFormat="1" ht="15">
      <c r="A48" s="32">
        <v>294</v>
      </c>
      <c r="B48" s="28" t="s">
        <v>182</v>
      </c>
      <c r="C48" s="13" t="str">
        <f>G52</f>
        <v>Мин-во образования</v>
      </c>
      <c r="D48" s="33">
        <f>VLOOKUP(A48,'лично ГТО'!$A$7:$T$97,19,FALSE)</f>
        <v>18</v>
      </c>
      <c r="E48" s="33">
        <f>VLOOKUP(A48,'лично ГТО'!$A$7:$T$97,20,FALSE)</f>
        <v>115</v>
      </c>
      <c r="F48" s="23"/>
      <c r="G48" s="23"/>
    </row>
    <row r="49" spans="1:7" s="21" customFormat="1" ht="15">
      <c r="A49" s="32">
        <v>341</v>
      </c>
      <c r="B49" s="28" t="s">
        <v>185</v>
      </c>
      <c r="C49" s="13" t="str">
        <f>G52</f>
        <v>Мин-во образования</v>
      </c>
      <c r="D49" s="33">
        <f>VLOOKUP(A49,'лично ГТО'!$A$7:$T$97,19,FALSE)</f>
        <v>26</v>
      </c>
      <c r="E49" s="33">
        <f>VLOOKUP(A49,'лично ГТО'!$A$7:$T$97,20,FALSE)</f>
        <v>80</v>
      </c>
      <c r="F49" s="23"/>
      <c r="G49" s="23"/>
    </row>
    <row r="50" spans="1:7" s="21" customFormat="1" ht="15">
      <c r="A50" s="32">
        <v>339</v>
      </c>
      <c r="B50" s="28" t="s">
        <v>183</v>
      </c>
      <c r="C50" s="13" t="str">
        <f>G52</f>
        <v>Мин-во образования</v>
      </c>
      <c r="D50" s="33">
        <f>VLOOKUP(A50,'лично ГТО'!$A$7:$T$97,19,FALSE)</f>
        <v>20</v>
      </c>
      <c r="E50" s="33">
        <f>VLOOKUP(A50,'лично ГТО'!$A$7:$T$97,20,FALSE)</f>
        <v>105</v>
      </c>
      <c r="F50" s="23"/>
      <c r="G50" s="23"/>
    </row>
    <row r="51" spans="1:7" s="21" customFormat="1" ht="15">
      <c r="A51" s="32">
        <v>340</v>
      </c>
      <c r="B51" s="28" t="s">
        <v>184</v>
      </c>
      <c r="C51" s="13" t="str">
        <f>G52</f>
        <v>Мин-во образования</v>
      </c>
      <c r="D51" s="33">
        <f>VLOOKUP(A51,'лично ГТО'!$A$7:$T$97,19,FALSE)</f>
        <v>17</v>
      </c>
      <c r="E51" s="33">
        <f>VLOOKUP(A51,'лично ГТО'!$A$7:$T$97,20,FALSE)</f>
        <v>120</v>
      </c>
      <c r="F51" s="23"/>
      <c r="G51" s="23"/>
    </row>
    <row r="52" spans="1:7" s="21" customFormat="1" ht="24.75" customHeight="1">
      <c r="A52" s="22"/>
      <c r="C52" s="23"/>
      <c r="D52" s="50"/>
      <c r="E52" s="50"/>
      <c r="F52" s="29">
        <f>SUM(E48:E51)</f>
        <v>420</v>
      </c>
      <c r="G52" s="30" t="s">
        <v>39</v>
      </c>
    </row>
    <row r="53" spans="1:7" s="21" customFormat="1" ht="26.25" customHeight="1">
      <c r="A53" s="32">
        <v>10</v>
      </c>
      <c r="B53" s="28" t="s">
        <v>448</v>
      </c>
      <c r="C53" s="13" t="str">
        <f>G57</f>
        <v>Мин-во промышл.,разв. предпр-ва, инновац.политики и информатизации</v>
      </c>
      <c r="D53" s="33">
        <f>VLOOKUP(A53,'лично ГТО'!$A$7:$T$97,19,FALSE)</f>
        <v>20</v>
      </c>
      <c r="E53" s="33">
        <f>VLOOKUP(A53,'лично ГТО'!$A$7:$T$97,20,FALSE)</f>
        <v>105</v>
      </c>
      <c r="F53" s="23"/>
      <c r="G53" s="23"/>
    </row>
    <row r="54" spans="1:7" s="21" customFormat="1" ht="26.25" customHeight="1">
      <c r="A54" s="32">
        <v>11</v>
      </c>
      <c r="B54" s="28" t="s">
        <v>447</v>
      </c>
      <c r="C54" s="13" t="str">
        <f>G57</f>
        <v>Мин-во промышл.,разв. предпр-ва, инновац.политики и информатизации</v>
      </c>
      <c r="D54" s="33">
        <f>VLOOKUP(A54,'лично ГТО'!$A$7:$T$97,19,FALSE)</f>
        <v>27</v>
      </c>
      <c r="E54" s="33">
        <f>VLOOKUP(A54,'лично ГТО'!$A$7:$T$97,20,FALSE)</f>
        <v>76</v>
      </c>
      <c r="F54" s="23"/>
      <c r="G54" s="23"/>
    </row>
    <row r="55" spans="1:7" s="21" customFormat="1" ht="26.25" customHeight="1">
      <c r="A55" s="32">
        <v>13</v>
      </c>
      <c r="B55" s="28" t="s">
        <v>219</v>
      </c>
      <c r="C55" s="13" t="str">
        <f>G57</f>
        <v>Мин-во промышл.,разв. предпр-ва, инновац.политики и информатизации</v>
      </c>
      <c r="D55" s="33">
        <f>VLOOKUP(A55,'лично ГТО'!$A$7:$T$97,19,FALSE)</f>
        <v>12</v>
      </c>
      <c r="E55" s="33">
        <f>VLOOKUP(A55,'лично ГТО'!$A$7:$T$97,20,FALSE)</f>
        <v>145</v>
      </c>
      <c r="F55" s="23"/>
      <c r="G55" s="23"/>
    </row>
    <row r="56" spans="1:7" s="21" customFormat="1" ht="26.25" customHeight="1">
      <c r="A56" s="32">
        <v>12</v>
      </c>
      <c r="B56" s="28" t="s">
        <v>220</v>
      </c>
      <c r="C56" s="13" t="str">
        <f>G57</f>
        <v>Мин-во промышл.,разв. предпр-ва, инновац.политики и информатизации</v>
      </c>
      <c r="D56" s="33">
        <f>VLOOKUP(A56,'лично ГТО'!$A$7:$T$97,19,FALSE)</f>
        <v>26</v>
      </c>
      <c r="E56" s="33">
        <f>VLOOKUP(A56,'лично ГТО'!$A$7:$T$97,20,FALSE)</f>
        <v>80</v>
      </c>
      <c r="F56" s="23"/>
      <c r="G56" s="23"/>
    </row>
    <row r="57" spans="1:7" s="21" customFormat="1" ht="33.75" customHeight="1">
      <c r="A57" s="22"/>
      <c r="C57" s="23"/>
      <c r="D57" s="50"/>
      <c r="E57" s="50"/>
      <c r="F57" s="29">
        <f>SUM(E53:E56)</f>
        <v>406</v>
      </c>
      <c r="G57" s="30" t="s">
        <v>218</v>
      </c>
    </row>
    <row r="58" spans="1:7" s="21" customFormat="1" ht="15">
      <c r="A58" s="32">
        <v>394</v>
      </c>
      <c r="B58" s="28" t="s">
        <v>202</v>
      </c>
      <c r="C58" s="13" t="str">
        <f>G62</f>
        <v>Мин-во ЖКХ и гр.защиты населения</v>
      </c>
      <c r="D58" s="33">
        <f>VLOOKUP(A58,'лично ГТО'!$A$7:$T$97,19,FALSE)</f>
        <v>2</v>
      </c>
      <c r="E58" s="33">
        <f>VLOOKUP(A58,'лично ГТО'!$A$7:$T$97,20,FALSE)</f>
        <v>270</v>
      </c>
      <c r="F58" s="23"/>
      <c r="G58" s="23"/>
    </row>
    <row r="59" spans="1:7" s="21" customFormat="1" ht="15">
      <c r="A59" s="32">
        <v>395</v>
      </c>
      <c r="B59" s="28" t="s">
        <v>203</v>
      </c>
      <c r="C59" s="13" t="str">
        <f>G62</f>
        <v>Мин-во ЖКХ и гр.защиты населения</v>
      </c>
      <c r="D59" s="33">
        <f>VLOOKUP(A59,'лично ГТО'!$A$7:$T$97,19,FALSE)</f>
        <v>1</v>
      </c>
      <c r="E59" s="33">
        <f>VLOOKUP(A59,'лично ГТО'!$A$7:$T$97,20,FALSE)</f>
        <v>300</v>
      </c>
      <c r="F59" s="23"/>
      <c r="G59" s="23"/>
    </row>
    <row r="60" spans="1:7" s="21" customFormat="1" ht="15">
      <c r="A60" s="32">
        <v>392</v>
      </c>
      <c r="B60" s="28" t="s">
        <v>200</v>
      </c>
      <c r="C60" s="13" t="str">
        <f>G62</f>
        <v>Мин-во ЖКХ и гр.защиты населения</v>
      </c>
      <c r="D60" s="33">
        <f>VLOOKUP(A60,'лично ГТО'!$A$7:$T$97,19,FALSE)</f>
        <v>22</v>
      </c>
      <c r="E60" s="33">
        <f>VLOOKUP(A60,'лично ГТО'!$A$7:$T$97,20,FALSE)</f>
        <v>96</v>
      </c>
      <c r="F60" s="23"/>
      <c r="G60" s="23"/>
    </row>
    <row r="61" spans="1:7" s="21" customFormat="1" ht="15">
      <c r="A61" s="32">
        <v>393</v>
      </c>
      <c r="B61" s="28" t="s">
        <v>201</v>
      </c>
      <c r="C61" s="13" t="str">
        <f>G62</f>
        <v>Мин-во ЖКХ и гр.защиты населения</v>
      </c>
      <c r="D61" s="33">
        <f>VLOOKUP(A61,'лично ГТО'!$A$7:$T$97,19,FALSE)</f>
        <v>25</v>
      </c>
      <c r="E61" s="33">
        <f>VLOOKUP(A61,'лично ГТО'!$A$7:$T$97,20,FALSE)</f>
        <v>84</v>
      </c>
      <c r="F61" s="23"/>
      <c r="G61" s="23"/>
    </row>
    <row r="62" spans="1:7" s="21" customFormat="1" ht="24.75" customHeight="1">
      <c r="A62" s="22"/>
      <c r="C62" s="23"/>
      <c r="D62" s="50"/>
      <c r="E62" s="50"/>
      <c r="F62" s="29">
        <f>SUM(E58:E61)</f>
        <v>750</v>
      </c>
      <c r="G62" s="30" t="s">
        <v>109</v>
      </c>
    </row>
    <row r="63" spans="1:7" s="21" customFormat="1" ht="15">
      <c r="A63" s="32">
        <v>358</v>
      </c>
      <c r="B63" s="28" t="s">
        <v>461</v>
      </c>
      <c r="C63" s="13" t="str">
        <f>G67</f>
        <v>Мин-во экономики</v>
      </c>
      <c r="D63" s="33">
        <f>VLOOKUP(A63,'лично ГТО'!$A$7:$T$97,19,FALSE)</f>
        <v>19</v>
      </c>
      <c r="E63" s="33">
        <f>VLOOKUP(A63,'лично ГТО'!$A$7:$T$97,20,FALSE)</f>
        <v>110</v>
      </c>
      <c r="F63" s="23"/>
      <c r="G63" s="23"/>
    </row>
    <row r="64" spans="1:7" s="21" customFormat="1" ht="15">
      <c r="A64" s="32">
        <v>361</v>
      </c>
      <c r="B64" s="28" t="s">
        <v>476</v>
      </c>
      <c r="C64" s="13" t="str">
        <f>G67</f>
        <v>Мин-во экономики</v>
      </c>
      <c r="D64" s="33">
        <f>VLOOKUP(A64,'лично ГТО'!$A$7:$T$97,19,FALSE)</f>
        <v>5</v>
      </c>
      <c r="E64" s="33">
        <f>VLOOKUP(A64,'лично ГТО'!$A$7:$T$97,20,FALSE)</f>
        <v>210</v>
      </c>
      <c r="F64" s="23"/>
      <c r="G64" s="23"/>
    </row>
    <row r="65" spans="1:7" s="21" customFormat="1" ht="15">
      <c r="A65" s="32">
        <v>359</v>
      </c>
      <c r="B65" s="28" t="s">
        <v>474</v>
      </c>
      <c r="C65" s="13" t="str">
        <f>G67</f>
        <v>Мин-во экономики</v>
      </c>
      <c r="D65" s="33">
        <f>VLOOKUP(A65,'лично ГТО'!$A$7:$T$97,19,FALSE)</f>
        <v>16</v>
      </c>
      <c r="E65" s="33">
        <f>VLOOKUP(A65,'лично ГТО'!$A$7:$T$97,20,FALSE)</f>
        <v>125</v>
      </c>
      <c r="F65" s="23"/>
      <c r="G65" s="23"/>
    </row>
    <row r="66" spans="1:7" s="21" customFormat="1" ht="15">
      <c r="A66" s="32">
        <v>360</v>
      </c>
      <c r="B66" s="28" t="s">
        <v>475</v>
      </c>
      <c r="C66" s="13" t="str">
        <f>G67</f>
        <v>Мин-во экономики</v>
      </c>
      <c r="D66" s="33">
        <f>VLOOKUP(A66,'лично ГТО'!$A$7:$T$97,19,FALSE)</f>
        <v>6</v>
      </c>
      <c r="E66" s="33">
        <f>VLOOKUP(A66,'лично ГТО'!$A$7:$T$97,20,FALSE)</f>
        <v>200</v>
      </c>
      <c r="F66" s="23"/>
      <c r="G66" s="23"/>
    </row>
    <row r="67" spans="1:7" s="21" customFormat="1" ht="24.75" customHeight="1">
      <c r="A67" s="22"/>
      <c r="C67" s="23"/>
      <c r="D67" s="50"/>
      <c r="E67" s="50"/>
      <c r="F67" s="29">
        <f>SUM(E63:E66)</f>
        <v>645</v>
      </c>
      <c r="G67" s="30" t="s">
        <v>41</v>
      </c>
    </row>
    <row r="68" spans="1:7" s="21" customFormat="1" ht="19.5" customHeight="1">
      <c r="A68" s="32"/>
      <c r="B68" s="28"/>
      <c r="C68" s="13" t="str">
        <f>G72</f>
        <v>Мин-во строительства, арх-ры и дорож.хоз-ва</v>
      </c>
      <c r="D68" s="33" t="e">
        <f>VLOOKUP(A68,'лично ГТО'!$A$7:$T$97,19,FALSE)</f>
        <v>#N/A</v>
      </c>
      <c r="E68" s="33" t="e">
        <f>VLOOKUP(A68,'лично ГТО'!$A$7:$T$97,20,FALSE)</f>
        <v>#N/A</v>
      </c>
      <c r="F68" s="23"/>
      <c r="G68" s="23"/>
    </row>
    <row r="69" spans="1:7" s="21" customFormat="1" ht="19.5" customHeight="1">
      <c r="A69" s="32"/>
      <c r="B69" s="28"/>
      <c r="C69" s="13" t="str">
        <f>G72</f>
        <v>Мин-во строительства, арх-ры и дорож.хоз-ва</v>
      </c>
      <c r="D69" s="33" t="e">
        <f>VLOOKUP(A69,'лично ГТО'!$A$7:$T$97,19,FALSE)</f>
        <v>#N/A</v>
      </c>
      <c r="E69" s="33" t="e">
        <f>VLOOKUP(A69,'лично ГТО'!$A$7:$T$97,20,FALSE)</f>
        <v>#N/A</v>
      </c>
      <c r="F69" s="23"/>
      <c r="G69" s="23"/>
    </row>
    <row r="70" spans="1:7" s="21" customFormat="1" ht="19.5" customHeight="1">
      <c r="A70" s="32"/>
      <c r="B70" s="28"/>
      <c r="C70" s="13" t="str">
        <f>G72</f>
        <v>Мин-во строительства, арх-ры и дорож.хоз-ва</v>
      </c>
      <c r="D70" s="33" t="e">
        <f>VLOOKUP(A70,'лично ГТО'!$A$7:$T$97,19,FALSE)</f>
        <v>#N/A</v>
      </c>
      <c r="E70" s="33" t="e">
        <f>VLOOKUP(A70,'лично ГТО'!$A$7:$T$97,20,FALSE)</f>
        <v>#N/A</v>
      </c>
      <c r="F70" s="23"/>
      <c r="G70" s="23"/>
    </row>
    <row r="71" spans="1:7" s="21" customFormat="1" ht="19.5" customHeight="1">
      <c r="A71" s="32"/>
      <c r="B71" s="28"/>
      <c r="C71" s="13" t="str">
        <f>G72</f>
        <v>Мин-во строительства, арх-ры и дорож.хоз-ва</v>
      </c>
      <c r="D71" s="33" t="e">
        <f>VLOOKUP(A71,'лично ГТО'!$A$7:$T$97,19,FALSE)</f>
        <v>#N/A</v>
      </c>
      <c r="E71" s="33" t="e">
        <f>VLOOKUP(A71,'лично ГТО'!$A$7:$T$97,20,FALSE)</f>
        <v>#N/A</v>
      </c>
      <c r="F71" s="23"/>
      <c r="G71" s="23"/>
    </row>
    <row r="72" spans="1:7" s="21" customFormat="1" ht="33.75" customHeight="1">
      <c r="A72" s="22"/>
      <c r="C72" s="23"/>
      <c r="D72" s="50"/>
      <c r="E72" s="50"/>
      <c r="F72" s="29" t="e">
        <f>SUM(E68:E71)</f>
        <v>#N/A</v>
      </c>
      <c r="G72" s="30" t="s">
        <v>110</v>
      </c>
    </row>
    <row r="73" spans="1:7" s="21" customFormat="1" ht="15">
      <c r="A73" s="32">
        <v>399</v>
      </c>
      <c r="B73" s="28" t="s">
        <v>267</v>
      </c>
      <c r="C73" s="13" t="str">
        <f>G77</f>
        <v>Управ-ие госжилстройинспекции</v>
      </c>
      <c r="D73" s="33">
        <f>VLOOKUP(A73,'лично ГТО'!$A$7:$T$97,19,FALSE)</f>
        <v>3</v>
      </c>
      <c r="E73" s="33">
        <f>VLOOKUP(A73,'лично ГТО'!$A$7:$T$97,20,FALSE)</f>
        <v>245</v>
      </c>
      <c r="F73" s="23"/>
      <c r="G73" s="23"/>
    </row>
    <row r="74" spans="1:7" s="21" customFormat="1" ht="15">
      <c r="A74" s="32">
        <v>400</v>
      </c>
      <c r="B74" s="28" t="s">
        <v>390</v>
      </c>
      <c r="C74" s="13" t="str">
        <f>G77</f>
        <v>Управ-ие госжилстройинспекции</v>
      </c>
      <c r="D74" s="33">
        <f>VLOOKUP(A74,'лично ГТО'!$A$7:$T$97,19,FALSE)</f>
        <v>14</v>
      </c>
      <c r="E74" s="33">
        <f>VLOOKUP(A74,'лично ГТО'!$A$7:$T$97,20,FALSE)</f>
        <v>135</v>
      </c>
      <c r="F74" s="23"/>
      <c r="G74" s="23"/>
    </row>
    <row r="75" spans="1:7" s="21" customFormat="1" ht="15">
      <c r="A75" s="32">
        <v>398</v>
      </c>
      <c r="B75" s="28" t="s">
        <v>266</v>
      </c>
      <c r="C75" s="13" t="str">
        <f>G77</f>
        <v>Управ-ие госжилстройинспекции</v>
      </c>
      <c r="D75" s="33">
        <f>VLOOKUP(A75,'лично ГТО'!$A$7:$T$97,19,FALSE)</f>
        <v>5</v>
      </c>
      <c r="E75" s="33">
        <f>VLOOKUP(A75,'лично ГТО'!$A$7:$T$97,20,FALSE)</f>
        <v>210</v>
      </c>
      <c r="F75" s="23"/>
      <c r="G75" s="23"/>
    </row>
    <row r="76" spans="1:7" s="21" customFormat="1" ht="15">
      <c r="A76" s="32">
        <v>401</v>
      </c>
      <c r="B76" s="28" t="s">
        <v>268</v>
      </c>
      <c r="C76" s="13" t="str">
        <f>G77</f>
        <v>Управ-ие госжилстройинспекции</v>
      </c>
      <c r="D76" s="33">
        <f>VLOOKUP(A76,'лично ГТО'!$A$7:$T$97,19,FALSE)</f>
        <v>21</v>
      </c>
      <c r="E76" s="33">
        <f>VLOOKUP(A76,'лично ГТО'!$A$7:$T$97,20,FALSE)</f>
        <v>100</v>
      </c>
      <c r="F76" s="23"/>
      <c r="G76" s="23"/>
    </row>
    <row r="77" spans="1:7" s="21" customFormat="1" ht="24.75" customHeight="1">
      <c r="A77" s="22"/>
      <c r="C77" s="23"/>
      <c r="D77" s="50"/>
      <c r="E77" s="50"/>
      <c r="F77" s="29">
        <f>SUM(E73:E76)</f>
        <v>690</v>
      </c>
      <c r="G77" s="30" t="s">
        <v>192</v>
      </c>
    </row>
    <row r="78" spans="1:7" s="21" customFormat="1" ht="19.5" customHeight="1">
      <c r="A78" s="32"/>
      <c r="B78" s="28"/>
      <c r="C78" s="13" t="str">
        <f>G82</f>
        <v>Департамент гос.имущества</v>
      </c>
      <c r="D78" s="33" t="e">
        <f>VLOOKUP(A78,'лично ГТО'!$A$7:$T$97,19,FALSE)</f>
        <v>#N/A</v>
      </c>
      <c r="E78" s="33" t="e">
        <f>VLOOKUP(A78,'лично ГТО'!$A$7:$T$97,20,FALSE)</f>
        <v>#N/A</v>
      </c>
      <c r="F78" s="23"/>
      <c r="G78" s="23"/>
    </row>
    <row r="79" spans="1:7" s="21" customFormat="1" ht="19.5" customHeight="1">
      <c r="A79" s="32"/>
      <c r="B79" s="28"/>
      <c r="C79" s="13" t="str">
        <f>G82</f>
        <v>Департамент гос.имущества</v>
      </c>
      <c r="D79" s="33" t="e">
        <f>VLOOKUP(A79,'лично ГТО'!$A$7:$T$97,19,FALSE)</f>
        <v>#N/A</v>
      </c>
      <c r="E79" s="33" t="e">
        <f>VLOOKUP(A79,'лично ГТО'!$A$7:$T$97,20,FALSE)</f>
        <v>#N/A</v>
      </c>
      <c r="F79" s="23"/>
      <c r="G79" s="23"/>
    </row>
    <row r="80" spans="1:7" s="21" customFormat="1" ht="19.5" customHeight="1">
      <c r="A80" s="32"/>
      <c r="B80" s="28"/>
      <c r="C80" s="13" t="str">
        <f>G82</f>
        <v>Департамент гос.имущества</v>
      </c>
      <c r="D80" s="33" t="e">
        <f>VLOOKUP(A80,'лично ГТО'!$A$7:$T$97,19,FALSE)</f>
        <v>#N/A</v>
      </c>
      <c r="E80" s="33" t="e">
        <f>VLOOKUP(A80,'лично ГТО'!$A$7:$T$97,20,FALSE)</f>
        <v>#N/A</v>
      </c>
      <c r="F80" s="23"/>
      <c r="G80" s="23"/>
    </row>
    <row r="81" spans="1:7" s="21" customFormat="1" ht="19.5" customHeight="1">
      <c r="A81" s="32"/>
      <c r="B81" s="28"/>
      <c r="C81" s="13" t="str">
        <f>G82</f>
        <v>Департамент гос.имущества</v>
      </c>
      <c r="D81" s="33" t="e">
        <f>VLOOKUP(A81,'лично ГТО'!$A$7:$T$97,19,FALSE)</f>
        <v>#N/A</v>
      </c>
      <c r="E81" s="33" t="e">
        <f>VLOOKUP(A81,'лично ГТО'!$A$7:$T$97,20,FALSE)</f>
        <v>#N/A</v>
      </c>
      <c r="F81" s="23"/>
      <c r="G81" s="23"/>
    </row>
    <row r="82" spans="1:7" s="21" customFormat="1" ht="33.75" customHeight="1">
      <c r="A82" s="22"/>
      <c r="C82" s="23"/>
      <c r="D82" s="50"/>
      <c r="E82" s="50"/>
      <c r="F82" s="29" t="e">
        <f>SUM(E78:E81)</f>
        <v>#N/A</v>
      </c>
      <c r="G82" s="30" t="s">
        <v>46</v>
      </c>
    </row>
    <row r="83" spans="1:7" s="21" customFormat="1" ht="15">
      <c r="A83" s="32"/>
      <c r="B83" s="28"/>
      <c r="C83" s="13" t="str">
        <f>G87</f>
        <v>Управ-ие ветеринарии</v>
      </c>
      <c r="D83" s="33" t="e">
        <f>VLOOKUP(A83,'лично ГТО'!$A$7:$T$97,19,FALSE)</f>
        <v>#N/A</v>
      </c>
      <c r="E83" s="33" t="e">
        <f>VLOOKUP(A83,'лично ГТО'!$A$7:$T$97,20,FALSE)</f>
        <v>#N/A</v>
      </c>
      <c r="F83" s="23"/>
      <c r="G83" s="23"/>
    </row>
    <row r="84" spans="1:7" s="21" customFormat="1" ht="15">
      <c r="A84" s="32"/>
      <c r="B84" s="28"/>
      <c r="C84" s="13" t="str">
        <f>G87</f>
        <v>Управ-ие ветеринарии</v>
      </c>
      <c r="D84" s="33" t="e">
        <f>VLOOKUP(A84,'лично ГТО'!$A$7:$T$97,19,FALSE)</f>
        <v>#N/A</v>
      </c>
      <c r="E84" s="33" t="e">
        <f>VLOOKUP(A84,'лично ГТО'!$A$7:$T$97,20,FALSE)</f>
        <v>#N/A</v>
      </c>
      <c r="F84" s="23"/>
      <c r="G84" s="23"/>
    </row>
    <row r="85" spans="1:7" s="21" customFormat="1" ht="15">
      <c r="A85" s="32"/>
      <c r="B85" s="28"/>
      <c r="C85" s="13" t="str">
        <f>G87</f>
        <v>Управ-ие ветеринарии</v>
      </c>
      <c r="D85" s="33" t="e">
        <f>VLOOKUP(A85,'лично ГТО'!$A$7:$T$97,19,FALSE)</f>
        <v>#N/A</v>
      </c>
      <c r="E85" s="33" t="e">
        <f>VLOOKUP(A85,'лично ГТО'!$A$7:$T$97,20,FALSE)</f>
        <v>#N/A</v>
      </c>
      <c r="F85" s="23"/>
      <c r="G85" s="23"/>
    </row>
    <row r="86" spans="1:7" s="21" customFormat="1" ht="15">
      <c r="A86" s="32"/>
      <c r="B86" s="28"/>
      <c r="C86" s="13" t="str">
        <f>G87</f>
        <v>Управ-ие ветеринарии</v>
      </c>
      <c r="D86" s="33" t="e">
        <f>VLOOKUP(A86,'лично ГТО'!$A$7:$T$97,19,FALSE)</f>
        <v>#N/A</v>
      </c>
      <c r="E86" s="33" t="e">
        <f>VLOOKUP(A86,'лично ГТО'!$A$7:$T$97,20,FALSE)</f>
        <v>#N/A</v>
      </c>
      <c r="F86" s="23"/>
      <c r="G86" s="23"/>
    </row>
    <row r="87" spans="1:7" s="21" customFormat="1" ht="24.75" customHeight="1">
      <c r="A87" s="22"/>
      <c r="C87" s="23"/>
      <c r="D87" s="50"/>
      <c r="E87" s="50"/>
      <c r="F87" s="29" t="e">
        <f>SUM(E83:E86)</f>
        <v>#N/A</v>
      </c>
      <c r="G87" s="30" t="s">
        <v>51</v>
      </c>
    </row>
    <row r="88" spans="1:7" s="21" customFormat="1" ht="15">
      <c r="A88" s="32"/>
      <c r="B88" s="28"/>
      <c r="C88" s="13" t="str">
        <f>G92</f>
        <v>Упр-ие культуры и архива</v>
      </c>
      <c r="D88" s="33" t="e">
        <f>VLOOKUP(A88,'лично ГТО'!$A$7:$T$97,19,FALSE)</f>
        <v>#N/A</v>
      </c>
      <c r="E88" s="33" t="e">
        <f>VLOOKUP(A88,'лично ГТО'!$A$7:$T$97,20,FALSE)</f>
        <v>#N/A</v>
      </c>
      <c r="F88" s="23"/>
      <c r="G88" s="23"/>
    </row>
    <row r="89" spans="1:7" s="21" customFormat="1" ht="15">
      <c r="A89" s="32"/>
      <c r="B89" s="28"/>
      <c r="C89" s="13" t="str">
        <f>G92</f>
        <v>Упр-ие культуры и архива</v>
      </c>
      <c r="D89" s="33" t="e">
        <f>VLOOKUP(A89,'лично ГТО'!$A$7:$T$97,19,FALSE)</f>
        <v>#N/A</v>
      </c>
      <c r="E89" s="33" t="e">
        <f>VLOOKUP(A89,'лично ГТО'!$A$7:$T$97,20,FALSE)</f>
        <v>#N/A</v>
      </c>
      <c r="F89" s="23"/>
      <c r="G89" s="23"/>
    </row>
    <row r="90" spans="1:7" s="21" customFormat="1" ht="15">
      <c r="A90" s="32"/>
      <c r="B90" s="28"/>
      <c r="C90" s="13" t="str">
        <f>G92</f>
        <v>Упр-ие культуры и архива</v>
      </c>
      <c r="D90" s="33" t="e">
        <f>VLOOKUP(A90,'лично ГТО'!$A$7:$T$97,19,FALSE)</f>
        <v>#N/A</v>
      </c>
      <c r="E90" s="33" t="e">
        <f>VLOOKUP(A90,'лично ГТО'!$A$7:$T$97,20,FALSE)</f>
        <v>#N/A</v>
      </c>
      <c r="F90" s="23"/>
      <c r="G90" s="23"/>
    </row>
    <row r="91" spans="1:7" s="21" customFormat="1" ht="15">
      <c r="A91" s="32"/>
      <c r="B91" s="28"/>
      <c r="C91" s="13" t="str">
        <f>G92</f>
        <v>Упр-ие культуры и архива</v>
      </c>
      <c r="D91" s="33" t="e">
        <f>VLOOKUP(A91,'лично ГТО'!$A$7:$T$97,19,FALSE)</f>
        <v>#N/A</v>
      </c>
      <c r="E91" s="33" t="e">
        <f>VLOOKUP(A91,'лично ГТО'!$A$7:$T$97,20,FALSE)</f>
        <v>#N/A</v>
      </c>
      <c r="F91" s="23"/>
      <c r="G91" s="23"/>
    </row>
    <row r="92" spans="1:7" s="21" customFormat="1" ht="24.75" customHeight="1">
      <c r="A92" s="22"/>
      <c r="C92" s="23"/>
      <c r="D92" s="50"/>
      <c r="E92" s="50"/>
      <c r="F92" s="29" t="e">
        <f>SUM(E88:E91)</f>
        <v>#N/A</v>
      </c>
      <c r="G92" s="30" t="s">
        <v>78</v>
      </c>
    </row>
    <row r="93" spans="1:7" s="21" customFormat="1" ht="17.25" customHeight="1">
      <c r="A93" s="32">
        <v>342</v>
      </c>
      <c r="B93" s="28" t="s">
        <v>248</v>
      </c>
      <c r="C93" s="13" t="str">
        <f>G97</f>
        <v>Законодательное Собрание</v>
      </c>
      <c r="D93" s="33">
        <f>VLOOKUP(A93,'лично ГТО'!$A$7:$T$97,19,FALSE)</f>
        <v>28</v>
      </c>
      <c r="E93" s="33">
        <f>VLOOKUP(A93,'лично ГТО'!$A$7:$T$97,20,FALSE)</f>
        <v>72</v>
      </c>
      <c r="F93" s="23"/>
      <c r="G93" s="23"/>
    </row>
    <row r="94" spans="1:7" s="21" customFormat="1" ht="17.25" customHeight="1">
      <c r="A94" s="32">
        <v>343</v>
      </c>
      <c r="B94" s="28" t="s">
        <v>251</v>
      </c>
      <c r="C94" s="13" t="str">
        <f>G97</f>
        <v>Законодательное Собрание</v>
      </c>
      <c r="D94" s="33">
        <f>VLOOKUP(A94,'лично ГТО'!$A$7:$T$97,19,FALSE)</f>
        <v>29</v>
      </c>
      <c r="E94" s="33">
        <f>VLOOKUP(A94,'лично ГТО'!$A$7:$T$97,20,FALSE)</f>
        <v>68</v>
      </c>
      <c r="F94" s="23"/>
      <c r="G94" s="23"/>
    </row>
    <row r="95" spans="1:7" s="21" customFormat="1" ht="17.25" customHeight="1">
      <c r="A95" s="32">
        <v>344</v>
      </c>
      <c r="B95" s="28" t="s">
        <v>249</v>
      </c>
      <c r="C95" s="13" t="str">
        <f>G97</f>
        <v>Законодательное Собрание</v>
      </c>
      <c r="D95" s="33">
        <f>VLOOKUP(A95,'лично ГТО'!$A$7:$T$97,19,FALSE)</f>
        <v>19</v>
      </c>
      <c r="E95" s="33">
        <f>VLOOKUP(A95,'лично ГТО'!$A$7:$T$97,20,FALSE)</f>
        <v>110</v>
      </c>
      <c r="F95" s="23"/>
      <c r="G95" s="23"/>
    </row>
    <row r="96" spans="1:7" s="21" customFormat="1" ht="17.25" customHeight="1">
      <c r="A96" s="32">
        <v>345</v>
      </c>
      <c r="B96" s="28" t="s">
        <v>250</v>
      </c>
      <c r="C96" s="13" t="str">
        <f>G97</f>
        <v>Законодательное Собрание</v>
      </c>
      <c r="D96" s="33">
        <f>VLOOKUP(A96,'лично ГТО'!$A$7:$T$97,19,FALSE)</f>
        <v>15</v>
      </c>
      <c r="E96" s="33">
        <f>VLOOKUP(A96,'лично ГТО'!$A$7:$T$97,20,FALSE)</f>
        <v>130</v>
      </c>
      <c r="F96" s="23"/>
      <c r="G96" s="23"/>
    </row>
    <row r="97" spans="1:7" s="21" customFormat="1" ht="17.25" customHeight="1">
      <c r="A97" s="22"/>
      <c r="C97" s="23"/>
      <c r="D97" s="50"/>
      <c r="E97" s="50"/>
      <c r="F97" s="29">
        <f>SUM(E93:E96)</f>
        <v>380</v>
      </c>
      <c r="G97" s="30" t="s">
        <v>37</v>
      </c>
    </row>
    <row r="98" spans="1:7" s="21" customFormat="1" ht="21" thickBot="1">
      <c r="A98" s="154" t="s">
        <v>49</v>
      </c>
      <c r="B98" s="154"/>
      <c r="C98" s="154"/>
      <c r="D98" s="154"/>
      <c r="E98" s="154"/>
      <c r="F98" s="154"/>
      <c r="G98" s="154"/>
    </row>
    <row r="99" spans="1:7" s="27" customFormat="1" ht="45" customHeight="1" thickTop="1">
      <c r="A99" s="24" t="s">
        <v>68</v>
      </c>
      <c r="B99" s="25" t="s">
        <v>69</v>
      </c>
      <c r="C99" s="31" t="s">
        <v>18</v>
      </c>
      <c r="D99" s="48" t="s">
        <v>23</v>
      </c>
      <c r="E99" s="48" t="s">
        <v>20</v>
      </c>
      <c r="F99" s="26"/>
      <c r="G99" s="37" t="s">
        <v>49</v>
      </c>
    </row>
    <row r="100" spans="1:7" s="21" customFormat="1" ht="15">
      <c r="A100" s="32">
        <v>384</v>
      </c>
      <c r="B100" s="28" t="s">
        <v>152</v>
      </c>
      <c r="C100" s="13" t="str">
        <f>G104</f>
        <v>Департамент информац-ой политики и СМИ</v>
      </c>
      <c r="D100" s="33">
        <f>VLOOKUP(A100,'лично ГТО'!$A$7:$T$97,19,FALSE)</f>
        <v>23</v>
      </c>
      <c r="E100" s="33">
        <f>VLOOKUP(A100,'лично ГТО'!$A$7:$T$97,20,FALSE)</f>
        <v>92</v>
      </c>
      <c r="F100" s="23"/>
      <c r="G100" s="23"/>
    </row>
    <row r="101" spans="1:7" s="21" customFormat="1" ht="15">
      <c r="A101" s="32">
        <v>386</v>
      </c>
      <c r="B101" s="28" t="s">
        <v>147</v>
      </c>
      <c r="C101" s="13" t="str">
        <f>G104</f>
        <v>Департамент информац-ой политики и СМИ</v>
      </c>
      <c r="D101" s="33">
        <f>VLOOKUP(A101,'лично ГТО'!$A$7:$T$97,19,FALSE)</f>
        <v>30</v>
      </c>
      <c r="E101" s="33">
        <f>VLOOKUP(A101,'лично ГТО'!$A$7:$T$97,20,FALSE)</f>
        <v>64</v>
      </c>
      <c r="F101" s="23"/>
      <c r="G101" s="23"/>
    </row>
    <row r="102" spans="1:7" s="21" customFormat="1" ht="15">
      <c r="A102" s="32">
        <v>387</v>
      </c>
      <c r="B102" s="28" t="s">
        <v>148</v>
      </c>
      <c r="C102" s="13" t="str">
        <f>G104</f>
        <v>Департамент информац-ой политики и СМИ</v>
      </c>
      <c r="D102" s="33">
        <f>VLOOKUP(A102,'лично ГТО'!$A$7:$T$97,19,FALSE)</f>
        <v>23</v>
      </c>
      <c r="E102" s="33">
        <f>VLOOKUP(A102,'лично ГТО'!$A$7:$T$97,20,FALSE)</f>
        <v>92</v>
      </c>
      <c r="F102" s="23"/>
      <c r="G102" s="23"/>
    </row>
    <row r="103" spans="1:7" s="21" customFormat="1" ht="15">
      <c r="A103" s="32">
        <v>385</v>
      </c>
      <c r="B103" s="28" t="s">
        <v>149</v>
      </c>
      <c r="C103" s="13" t="str">
        <f>G104</f>
        <v>Департамент информац-ой политики и СМИ</v>
      </c>
      <c r="D103" s="33">
        <f>VLOOKUP(A103,'лично ГТО'!$A$7:$T$97,19,FALSE)</f>
        <v>18</v>
      </c>
      <c r="E103" s="33">
        <f>VLOOKUP(A103,'лично ГТО'!$A$7:$T$97,20,FALSE)</f>
        <v>115</v>
      </c>
      <c r="F103" s="23"/>
      <c r="G103" s="23"/>
    </row>
    <row r="104" spans="1:7" s="21" customFormat="1" ht="24.75" customHeight="1">
      <c r="A104" s="22"/>
      <c r="C104" s="23"/>
      <c r="D104" s="50"/>
      <c r="E104" s="50"/>
      <c r="F104" s="29">
        <f>SUM(E100:E103)</f>
        <v>363</v>
      </c>
      <c r="G104" s="30" t="s">
        <v>146</v>
      </c>
    </row>
    <row r="105" spans="1:7" s="21" customFormat="1" ht="15">
      <c r="A105" s="32">
        <v>14</v>
      </c>
      <c r="B105" s="28" t="s">
        <v>135</v>
      </c>
      <c r="C105" s="13" t="str">
        <f>G109</f>
        <v>Управ-ие по регулированию КС и закупкам</v>
      </c>
      <c r="D105" s="33">
        <f>VLOOKUP(A105,'лично ГТО'!$A$7:$T$97,19,FALSE)</f>
        <v>22</v>
      </c>
      <c r="E105" s="33">
        <f>VLOOKUP(A105,'лично ГТО'!$A$7:$T$97,20,FALSE)</f>
        <v>96</v>
      </c>
      <c r="F105" s="23"/>
      <c r="G105" s="23"/>
    </row>
    <row r="106" spans="1:7" s="21" customFormat="1" ht="15">
      <c r="A106" s="32">
        <v>16</v>
      </c>
      <c r="B106" s="28" t="s">
        <v>136</v>
      </c>
      <c r="C106" s="13" t="str">
        <f>G109</f>
        <v>Управ-ие по регулированию КС и закупкам</v>
      </c>
      <c r="D106" s="33">
        <f>VLOOKUP(A106,'лично ГТО'!$A$7:$T$97,19,FALSE)</f>
        <v>8</v>
      </c>
      <c r="E106" s="33">
        <f>VLOOKUP(A106,'лично ГТО'!$A$7:$T$97,20,FALSE)</f>
        <v>180</v>
      </c>
      <c r="F106" s="23"/>
      <c r="G106" s="23"/>
    </row>
    <row r="107" spans="1:7" s="21" customFormat="1" ht="15">
      <c r="A107" s="32">
        <v>17</v>
      </c>
      <c r="B107" s="28" t="s">
        <v>137</v>
      </c>
      <c r="C107" s="13" t="str">
        <f>G109</f>
        <v>Управ-ие по регулированию КС и закупкам</v>
      </c>
      <c r="D107" s="33">
        <f>VLOOKUP(A107,'лично ГТО'!$A$7:$T$97,19,FALSE)</f>
        <v>7</v>
      </c>
      <c r="E107" s="33">
        <f>VLOOKUP(A107,'лично ГТО'!$A$7:$T$97,20,FALSE)</f>
        <v>190</v>
      </c>
      <c r="F107" s="23"/>
      <c r="G107" s="23"/>
    </row>
    <row r="108" spans="1:7" s="21" customFormat="1" ht="15">
      <c r="A108" s="32">
        <v>18</v>
      </c>
      <c r="B108" s="28" t="s">
        <v>138</v>
      </c>
      <c r="C108" s="13" t="str">
        <f>G109</f>
        <v>Управ-ие по регулированию КС и закупкам</v>
      </c>
      <c r="D108" s="33">
        <f>VLOOKUP(A108,'лично ГТО'!$A$7:$T$97,19,FALSE)</f>
        <v>27</v>
      </c>
      <c r="E108" s="33">
        <f>VLOOKUP(A108,'лично ГТО'!$A$7:$T$97,20,FALSE)</f>
        <v>76</v>
      </c>
      <c r="F108" s="23"/>
      <c r="G108" s="23"/>
    </row>
    <row r="109" spans="1:7" s="21" customFormat="1" ht="24.75" customHeight="1">
      <c r="A109" s="22"/>
      <c r="C109" s="23"/>
      <c r="D109" s="50"/>
      <c r="E109" s="50"/>
      <c r="F109" s="29">
        <f>SUM(E105:E108)</f>
        <v>542</v>
      </c>
      <c r="G109" s="30" t="s">
        <v>76</v>
      </c>
    </row>
    <row r="110" spans="1:7" s="21" customFormat="1" ht="15">
      <c r="A110" s="32">
        <v>405</v>
      </c>
      <c r="B110" s="28" t="s">
        <v>158</v>
      </c>
      <c r="C110" s="13" t="str">
        <f>G114</f>
        <v>Управ-ие регулирования тарифов и энерг-ию</v>
      </c>
      <c r="D110" s="33" t="e">
        <f>VLOOKUP(A110,'лично ГТО'!$A$7:$T$97,19,FALSE)</f>
        <v>#N/A</v>
      </c>
      <c r="E110" s="33" t="e">
        <f>VLOOKUP(A110,'лично ГТО'!$A$7:$T$97,20,FALSE)</f>
        <v>#N/A</v>
      </c>
      <c r="F110" s="23"/>
      <c r="G110" s="23"/>
    </row>
    <row r="111" spans="1:7" s="21" customFormat="1" ht="15">
      <c r="A111" s="32">
        <v>407</v>
      </c>
      <c r="B111" s="28" t="s">
        <v>160</v>
      </c>
      <c r="C111" s="13" t="str">
        <f>G114</f>
        <v>Управ-ие регулирования тарифов и энерг-ию</v>
      </c>
      <c r="D111" s="33" t="e">
        <f>VLOOKUP(A111,'лично ГТО'!$A$7:$T$97,19,FALSE)</f>
        <v>#N/A</v>
      </c>
      <c r="E111" s="33" t="e">
        <f>VLOOKUP(A111,'лично ГТО'!$A$7:$T$97,20,FALSE)</f>
        <v>#N/A</v>
      </c>
      <c r="F111" s="23"/>
      <c r="G111" s="23"/>
    </row>
    <row r="112" spans="1:7" s="21" customFormat="1" ht="15">
      <c r="A112" s="32">
        <v>404</v>
      </c>
      <c r="B112" s="28" t="s">
        <v>157</v>
      </c>
      <c r="C112" s="13" t="str">
        <f>G114</f>
        <v>Управ-ие регулирования тарифов и энерг-ию</v>
      </c>
      <c r="D112" s="33" t="e">
        <f>VLOOKUP(A112,'лично ГТО'!$A$7:$T$97,19,FALSE)</f>
        <v>#N/A</v>
      </c>
      <c r="E112" s="33" t="e">
        <f>VLOOKUP(A112,'лично ГТО'!$A$7:$T$97,20,FALSE)</f>
        <v>#N/A</v>
      </c>
      <c r="F112" s="23"/>
      <c r="G112" s="23"/>
    </row>
    <row r="113" spans="1:7" s="21" customFormat="1" ht="15">
      <c r="A113" s="32">
        <v>406</v>
      </c>
      <c r="B113" s="28" t="s">
        <v>159</v>
      </c>
      <c r="C113" s="13" t="str">
        <f>G114</f>
        <v>Управ-ие регулирования тарифов и энерг-ию</v>
      </c>
      <c r="D113" s="33" t="e">
        <f>VLOOKUP(A113,'лично ГТО'!$A$7:$T$97,19,FALSE)</f>
        <v>#N/A</v>
      </c>
      <c r="E113" s="33" t="e">
        <f>VLOOKUP(A113,'лично ГТО'!$A$7:$T$97,20,FALSE)</f>
        <v>#N/A</v>
      </c>
      <c r="F113" s="23"/>
      <c r="G113" s="23"/>
    </row>
    <row r="114" spans="1:8" s="21" customFormat="1" ht="24.75" customHeight="1">
      <c r="A114" s="22"/>
      <c r="C114" s="23"/>
      <c r="D114" s="50"/>
      <c r="E114" s="50"/>
      <c r="F114" s="29" t="e">
        <f>SUM(E110:E113)</f>
        <v>#N/A</v>
      </c>
      <c r="G114" s="30" t="s">
        <v>111</v>
      </c>
      <c r="H114" s="21" t="s">
        <v>505</v>
      </c>
    </row>
    <row r="115" spans="1:7" s="21" customFormat="1" ht="15">
      <c r="A115" s="32">
        <v>107</v>
      </c>
      <c r="B115" s="28" t="s">
        <v>170</v>
      </c>
      <c r="C115" s="13" t="str">
        <f>G119</f>
        <v>Мин-во физ.культуры и спорта</v>
      </c>
      <c r="D115" s="33">
        <f>VLOOKUP(A115,'лично ГТО'!$A$7:$T$97,19,FALSE)</f>
        <v>13</v>
      </c>
      <c r="E115" s="33">
        <f>VLOOKUP(A115,'лично ГТО'!$A$7:$T$97,20,FALSE)</f>
        <v>140</v>
      </c>
      <c r="F115" s="23"/>
      <c r="G115" s="23"/>
    </row>
    <row r="116" spans="1:7" s="21" customFormat="1" ht="15">
      <c r="A116" s="32">
        <v>109</v>
      </c>
      <c r="B116" s="28" t="s">
        <v>171</v>
      </c>
      <c r="C116" s="13" t="str">
        <f>G119</f>
        <v>Мин-во физ.культуры и спорта</v>
      </c>
      <c r="D116" s="33">
        <f>VLOOKUP(A116,'лично ГТО'!$A$7:$T$97,19,FALSE)</f>
        <v>6</v>
      </c>
      <c r="E116" s="33">
        <f>VLOOKUP(A116,'лично ГТО'!$A$7:$T$97,20,FALSE)</f>
        <v>200</v>
      </c>
      <c r="F116" s="23"/>
      <c r="G116" s="23"/>
    </row>
    <row r="117" spans="1:7" s="21" customFormat="1" ht="15">
      <c r="A117" s="32">
        <v>111</v>
      </c>
      <c r="B117" s="28" t="s">
        <v>172</v>
      </c>
      <c r="C117" s="13" t="str">
        <f>G119</f>
        <v>Мин-во физ.культуры и спорта</v>
      </c>
      <c r="D117" s="33">
        <f>VLOOKUP(A117,'лично ГТО'!$A$7:$T$97,19,FALSE)</f>
        <v>3</v>
      </c>
      <c r="E117" s="33">
        <f>VLOOKUP(A117,'лично ГТО'!$A$7:$T$97,20,FALSE)</f>
        <v>245</v>
      </c>
      <c r="F117" s="23"/>
      <c r="G117" s="23"/>
    </row>
    <row r="118" spans="1:7" s="21" customFormat="1" ht="15">
      <c r="A118" s="32">
        <v>108</v>
      </c>
      <c r="B118" s="28" t="s">
        <v>173</v>
      </c>
      <c r="C118" s="13" t="str">
        <f>G119</f>
        <v>Мин-во физ.культуры и спорта</v>
      </c>
      <c r="D118" s="33">
        <f>VLOOKUP(A118,'лично ГТО'!$A$7:$T$97,19,FALSE)</f>
        <v>13</v>
      </c>
      <c r="E118" s="33">
        <f>VLOOKUP(A118,'лично ГТО'!$A$7:$T$97,20,FALSE)</f>
        <v>140</v>
      </c>
      <c r="F118" s="23"/>
      <c r="G118" s="23"/>
    </row>
    <row r="119" spans="1:7" s="21" customFormat="1" ht="24.75" customHeight="1">
      <c r="A119" s="22"/>
      <c r="C119" s="23"/>
      <c r="D119" s="50"/>
      <c r="E119" s="50"/>
      <c r="F119" s="29">
        <f>SUM(E115:E118)</f>
        <v>725</v>
      </c>
      <c r="G119" s="30" t="s">
        <v>179</v>
      </c>
    </row>
  </sheetData>
  <sheetProtection/>
  <mergeCells count="5">
    <mergeCell ref="A1:G1"/>
    <mergeCell ref="A2:G2"/>
    <mergeCell ref="A98:G98"/>
    <mergeCell ref="A46:G46"/>
    <mergeCell ref="A4:G4"/>
  </mergeCells>
  <printOptions/>
  <pageMargins left="0.16" right="0.21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2"/>
  <sheetViews>
    <sheetView view="pageBreakPreview" zoomScaleSheetLayoutView="100" zoomScalePageLayoutView="0" workbookViewId="0" topLeftCell="C52">
      <selection activeCell="F70" sqref="F70"/>
    </sheetView>
  </sheetViews>
  <sheetFormatPr defaultColWidth="9.00390625" defaultRowHeight="12.75"/>
  <cols>
    <col min="1" max="1" width="4.75390625" style="4" hidden="1" customWidth="1"/>
    <col min="2" max="2" width="5.00390625" style="1" hidden="1" customWidth="1"/>
    <col min="3" max="3" width="28.75390625" style="1" customWidth="1"/>
    <col min="4" max="4" width="37.75390625" style="1" customWidth="1"/>
    <col min="5" max="5" width="11.75390625" style="4" customWidth="1"/>
    <col min="6" max="6" width="9.125" style="4" customWidth="1"/>
    <col min="7" max="7" width="9.125" style="63" customWidth="1"/>
    <col min="8" max="8" width="9.125" style="67" customWidth="1"/>
    <col min="9" max="16384" width="9.125" style="1" customWidth="1"/>
  </cols>
  <sheetData>
    <row r="1" spans="1:5" ht="18.75">
      <c r="A1" s="164" t="s">
        <v>26</v>
      </c>
      <c r="B1" s="164"/>
      <c r="C1" s="164"/>
      <c r="D1" s="164"/>
      <c r="E1" s="164"/>
    </row>
    <row r="2" spans="5:6" ht="12.75">
      <c r="E2" s="185" t="s">
        <v>71</v>
      </c>
      <c r="F2" s="185"/>
    </row>
    <row r="3" spans="1:5" ht="17.25" customHeight="1">
      <c r="A3" s="186" t="s">
        <v>66</v>
      </c>
      <c r="B3" s="186"/>
      <c r="C3" s="186"/>
      <c r="D3" s="186"/>
      <c r="E3" s="186"/>
    </row>
    <row r="4" spans="1:5" ht="17.25" customHeight="1">
      <c r="A4" s="186" t="s">
        <v>36</v>
      </c>
      <c r="B4" s="186"/>
      <c r="C4" s="186"/>
      <c r="D4" s="186"/>
      <c r="E4" s="186"/>
    </row>
    <row r="5" spans="1:8" s="2" customFormat="1" ht="15" customHeight="1">
      <c r="A5" s="157" t="s">
        <v>17</v>
      </c>
      <c r="B5" s="157" t="s">
        <v>35</v>
      </c>
      <c r="C5" s="157" t="s">
        <v>19</v>
      </c>
      <c r="D5" s="157" t="s">
        <v>18</v>
      </c>
      <c r="E5" s="157" t="s">
        <v>92</v>
      </c>
      <c r="F5" s="157" t="s">
        <v>23</v>
      </c>
      <c r="G5" s="157" t="s">
        <v>92</v>
      </c>
      <c r="H5" s="157"/>
    </row>
    <row r="6" spans="1:8" s="2" customFormat="1" ht="18" customHeight="1">
      <c r="A6" s="157"/>
      <c r="B6" s="157"/>
      <c r="C6" s="157"/>
      <c r="D6" s="157"/>
      <c r="E6" s="157"/>
      <c r="F6" s="157"/>
      <c r="G6" s="70" t="s">
        <v>102</v>
      </c>
      <c r="H6" s="71" t="s">
        <v>103</v>
      </c>
    </row>
    <row r="7" spans="1:8" s="117" customFormat="1" ht="15.75" customHeight="1">
      <c r="A7" s="113">
        <v>4</v>
      </c>
      <c r="B7" s="113">
        <v>360</v>
      </c>
      <c r="C7" s="116" t="str">
        <f>VLOOKUP(B7,'База ГТО'!$A$6:$C$280,2,FALSE)</f>
        <v>Бычкова Мария</v>
      </c>
      <c r="D7" s="91" t="str">
        <f>VLOOKUP(B7,'База ГТО'!$A$6:$C$280,3,FALSE)</f>
        <v>Мин-во экономики</v>
      </c>
      <c r="E7" s="55" t="str">
        <f>CONCATENATE(G7,"",H7)</f>
        <v>49,97</v>
      </c>
      <c r="F7" s="113">
        <v>1</v>
      </c>
      <c r="H7" s="141">
        <v>49.97</v>
      </c>
    </row>
    <row r="8" spans="1:8" s="117" customFormat="1" ht="15.75" customHeight="1">
      <c r="A8" s="113">
        <v>3</v>
      </c>
      <c r="B8" s="113">
        <v>385</v>
      </c>
      <c r="C8" s="116" t="str">
        <f>VLOOKUP(B8,'База ГТО'!$A$6:$C$280,2,FALSE)</f>
        <v>Спиридонова Виктория</v>
      </c>
      <c r="D8" s="91" t="str">
        <f>VLOOKUP(B8,'База ГТО'!$A$6:$C$280,3,FALSE)</f>
        <v>Департамент информац-ой политики и СМИ</v>
      </c>
      <c r="E8" s="55" t="str">
        <f>CONCATENATE(G8,"",H8)</f>
        <v>54,46</v>
      </c>
      <c r="F8" s="113">
        <v>2</v>
      </c>
      <c r="H8" s="141">
        <v>54.46</v>
      </c>
    </row>
    <row r="9" spans="1:8" s="117" customFormat="1" ht="15.75" customHeight="1">
      <c r="A9" s="113">
        <v>2</v>
      </c>
      <c r="B9" s="113">
        <v>375</v>
      </c>
      <c r="C9" s="116" t="str">
        <f>VLOOKUP(B9,'База ГТО'!$A$6:$C$280,2,FALSE)</f>
        <v>Варламова Анна</v>
      </c>
      <c r="D9" s="91" t="str">
        <f>VLOOKUP(B9,'База ГТО'!$A$6:$C$280,3,FALSE)</f>
        <v>Правительство</v>
      </c>
      <c r="E9" s="55" t="str">
        <f>CONCATENATE(G9,"",H9)</f>
        <v>57,58</v>
      </c>
      <c r="F9" s="113">
        <v>3</v>
      </c>
      <c r="H9" s="141">
        <v>57.58</v>
      </c>
    </row>
    <row r="10" spans="1:8" s="117" customFormat="1" ht="15.75" customHeight="1">
      <c r="A10" s="113">
        <v>2</v>
      </c>
      <c r="B10" s="113">
        <v>13</v>
      </c>
      <c r="C10" s="116" t="str">
        <f>VLOOKUP(B10,'База ГТО'!$A$6:$C$280,2,FALSE)</f>
        <v>Куликова Екатерина</v>
      </c>
      <c r="D10" s="91" t="str">
        <f>VLOOKUP(B10,'База ГТО'!$A$6:$C$280,3,FALSE)</f>
        <v>Мин-во промышл.,разв. предпр-ва, инновац.политики и информатизации</v>
      </c>
      <c r="E10" s="55" t="str">
        <f aca="true" t="shared" si="0" ref="E10:E33">CONCATENATE(G10,":",H10)</f>
        <v>1:01,28</v>
      </c>
      <c r="F10" s="113">
        <v>4</v>
      </c>
      <c r="G10" s="117">
        <v>1</v>
      </c>
      <c r="H10" s="141" t="s">
        <v>630</v>
      </c>
    </row>
    <row r="11" spans="1:8" s="117" customFormat="1" ht="15.75" customHeight="1">
      <c r="A11" s="113">
        <v>4</v>
      </c>
      <c r="B11" s="113">
        <v>111</v>
      </c>
      <c r="C11" s="116" t="str">
        <f>VLOOKUP(B11,'База ГТО'!$A$6:$C$280,2,FALSE)</f>
        <v>Ухабова Алина</v>
      </c>
      <c r="D11" s="91" t="str">
        <f>VLOOKUP(B11,'База ГТО'!$A$6:$C$280,3,FALSE)</f>
        <v>Мин-во физ.культуры и спорта</v>
      </c>
      <c r="E11" s="55" t="str">
        <f t="shared" si="0"/>
        <v>1:02,36</v>
      </c>
      <c r="F11" s="113">
        <v>5</v>
      </c>
      <c r="G11" s="117">
        <v>1</v>
      </c>
      <c r="H11" s="141" t="s">
        <v>628</v>
      </c>
    </row>
    <row r="12" spans="1:8" s="117" customFormat="1" ht="15.75" customHeight="1">
      <c r="A12" s="113">
        <v>5</v>
      </c>
      <c r="B12" s="113">
        <v>106</v>
      </c>
      <c r="C12" s="116" t="str">
        <f>VLOOKUP(B12,'База ГТО'!$A$6:$C$280,2,FALSE)</f>
        <v>Климова Татьяна</v>
      </c>
      <c r="D12" s="91" t="str">
        <f>VLOOKUP(B12,'База ГТО'!$A$6:$C$280,3,FALSE)</f>
        <v>Мин-во лесного,охотн. хоз-ва и природопольз.</v>
      </c>
      <c r="E12" s="55" t="str">
        <f t="shared" si="0"/>
        <v>1:03,86</v>
      </c>
      <c r="F12" s="113">
        <v>6</v>
      </c>
      <c r="G12" s="117">
        <v>1</v>
      </c>
      <c r="H12" s="141" t="s">
        <v>636</v>
      </c>
    </row>
    <row r="13" spans="1:8" s="115" customFormat="1" ht="15.75" customHeight="1">
      <c r="A13" s="113">
        <v>6</v>
      </c>
      <c r="B13" s="113">
        <v>398</v>
      </c>
      <c r="C13" s="116" t="str">
        <f>VLOOKUP(B13,'База ГТО'!$A$6:$C$280,2,FALSE)</f>
        <v>Игнатьева Елена</v>
      </c>
      <c r="D13" s="91" t="str">
        <f>VLOOKUP(B13,'База ГТО'!$A$6:$C$280,3,FALSE)</f>
        <v>Управ-ие госжилстройинспекции</v>
      </c>
      <c r="E13" s="55" t="str">
        <f t="shared" si="0"/>
        <v>1:04,85</v>
      </c>
      <c r="F13" s="113">
        <v>7</v>
      </c>
      <c r="G13" s="117">
        <v>1</v>
      </c>
      <c r="H13" s="141" t="s">
        <v>629</v>
      </c>
    </row>
    <row r="14" spans="1:8" s="117" customFormat="1" ht="15.75" customHeight="1">
      <c r="A14" s="113">
        <v>5</v>
      </c>
      <c r="B14" s="113">
        <v>105</v>
      </c>
      <c r="C14" s="116" t="str">
        <f>VLOOKUP(B14,'База ГТО'!$A$6:$C$280,2,FALSE)</f>
        <v>Яцук Ольга</v>
      </c>
      <c r="D14" s="91" t="str">
        <f>VLOOKUP(B14,'База ГТО'!$A$6:$C$280,3,FALSE)</f>
        <v>Мин-во лесного,охотн. хоз-ва и природопольз.</v>
      </c>
      <c r="E14" s="55" t="str">
        <f t="shared" si="0"/>
        <v>1:04,86</v>
      </c>
      <c r="F14" s="113">
        <v>8</v>
      </c>
      <c r="G14" s="117">
        <v>1</v>
      </c>
      <c r="H14" s="141" t="s">
        <v>632</v>
      </c>
    </row>
    <row r="15" spans="1:8" s="117" customFormat="1" ht="15.75" customHeight="1">
      <c r="A15" s="113">
        <v>6</v>
      </c>
      <c r="B15" s="113">
        <v>345</v>
      </c>
      <c r="C15" s="116" t="str">
        <f>VLOOKUP(B15,'База ГТО'!$A$6:$C$280,2,FALSE)</f>
        <v>Левина Наталья</v>
      </c>
      <c r="D15" s="91" t="str">
        <f>VLOOKUP(B15,'База ГТО'!$A$6:$C$280,3,FALSE)</f>
        <v>Законодательное Собрание</v>
      </c>
      <c r="E15" s="55" t="str">
        <f t="shared" si="0"/>
        <v>1:07,10</v>
      </c>
      <c r="F15" s="113">
        <v>9</v>
      </c>
      <c r="G15" s="117">
        <v>1</v>
      </c>
      <c r="H15" s="141" t="s">
        <v>519</v>
      </c>
    </row>
    <row r="16" spans="1:8" s="117" customFormat="1" ht="15.75" customHeight="1">
      <c r="A16" s="113">
        <v>4</v>
      </c>
      <c r="B16" s="113">
        <v>392</v>
      </c>
      <c r="C16" s="116" t="str">
        <f>VLOOKUP(B16,'База ГТО'!$A$6:$C$280,2,FALSE)</f>
        <v>Алексанова Екатерина</v>
      </c>
      <c r="D16" s="91" t="str">
        <f>VLOOKUP(B16,'База ГТО'!$A$6:$C$280,3,FALSE)</f>
        <v>Мин-во ЖКХ и гр.защиты населения</v>
      </c>
      <c r="E16" s="55" t="str">
        <f t="shared" si="0"/>
        <v>1:07,46</v>
      </c>
      <c r="F16" s="113">
        <v>10</v>
      </c>
      <c r="G16" s="117">
        <v>1</v>
      </c>
      <c r="H16" s="141" t="s">
        <v>633</v>
      </c>
    </row>
    <row r="17" spans="1:8" s="117" customFormat="1" ht="15.75" customHeight="1">
      <c r="A17" s="113">
        <v>3</v>
      </c>
      <c r="B17" s="113">
        <v>387</v>
      </c>
      <c r="C17" s="116" t="str">
        <f>VLOOKUP(B17,'База ГТО'!$A$6:$C$280,2,FALSE)</f>
        <v>Вишнякова Олеся</v>
      </c>
      <c r="D17" s="91" t="str">
        <f>VLOOKUP(B17,'База ГТО'!$A$6:$C$280,3,FALSE)</f>
        <v>Департамент информац-ой политики и СМИ</v>
      </c>
      <c r="E17" s="55" t="str">
        <f t="shared" si="0"/>
        <v>1:08,46</v>
      </c>
      <c r="F17" s="113">
        <v>11</v>
      </c>
      <c r="G17" s="117">
        <v>1</v>
      </c>
      <c r="H17" s="141" t="s">
        <v>634</v>
      </c>
    </row>
    <row r="18" spans="1:8" s="117" customFormat="1" ht="15.75" customHeight="1">
      <c r="A18" s="113">
        <v>2</v>
      </c>
      <c r="B18" s="113">
        <v>377</v>
      </c>
      <c r="C18" s="116" t="str">
        <f>VLOOKUP(B18,'База ГТО'!$A$6:$C$280,2,FALSE)</f>
        <v>Красилова Галина</v>
      </c>
      <c r="D18" s="91" t="str">
        <f>VLOOKUP(B18,'База ГТО'!$A$6:$C$280,3,FALSE)</f>
        <v>Правительство</v>
      </c>
      <c r="E18" s="55" t="str">
        <f t="shared" si="0"/>
        <v>1:12,49</v>
      </c>
      <c r="F18" s="113">
        <v>12</v>
      </c>
      <c r="G18" s="117">
        <v>1</v>
      </c>
      <c r="H18" s="141">
        <v>12.49</v>
      </c>
    </row>
    <row r="19" spans="1:8" s="117" customFormat="1" ht="15.75" customHeight="1">
      <c r="A19" s="113">
        <v>6</v>
      </c>
      <c r="B19" s="113">
        <v>382</v>
      </c>
      <c r="C19" s="116" t="str">
        <f>VLOOKUP(B19,'База ГТО'!$A$6:$C$280,2,FALSE)</f>
        <v>Акишина Елена</v>
      </c>
      <c r="D19" s="91" t="str">
        <f>VLOOKUP(B19,'База ГТО'!$A$6:$C$280,3,FALSE)</f>
        <v>Мин-во здравоохранения</v>
      </c>
      <c r="E19" s="55" t="str">
        <f t="shared" si="0"/>
        <v>1:14,97</v>
      </c>
      <c r="F19" s="113">
        <v>13</v>
      </c>
      <c r="G19" s="117">
        <v>1</v>
      </c>
      <c r="H19" s="141">
        <v>14.97</v>
      </c>
    </row>
    <row r="20" spans="1:8" s="117" customFormat="1" ht="15.75" customHeight="1">
      <c r="A20" s="113">
        <v>2</v>
      </c>
      <c r="B20" s="113">
        <v>339</v>
      </c>
      <c r="C20" s="116" t="str">
        <f>VLOOKUP(B20,'База ГТО'!$A$6:$C$280,2,FALSE)</f>
        <v>Викторова Надежда</v>
      </c>
      <c r="D20" s="91" t="str">
        <f>VLOOKUP(B20,'База ГТО'!$A$6:$C$280,3,FALSE)</f>
        <v>Мин-во образования</v>
      </c>
      <c r="E20" s="55" t="str">
        <f t="shared" si="0"/>
        <v>1:15,11</v>
      </c>
      <c r="F20" s="113">
        <v>14</v>
      </c>
      <c r="G20" s="117">
        <v>1</v>
      </c>
      <c r="H20" s="141">
        <v>15.11</v>
      </c>
    </row>
    <row r="21" spans="1:8" s="117" customFormat="1" ht="15.75" customHeight="1">
      <c r="A21" s="113">
        <v>7</v>
      </c>
      <c r="B21" s="113">
        <v>17</v>
      </c>
      <c r="C21" s="116" t="str">
        <f>VLOOKUP(B21,'База ГТО'!$A$6:$C$280,2,FALSE)</f>
        <v>Коробова Наталья</v>
      </c>
      <c r="D21" s="91" t="str">
        <f>VLOOKUP(B21,'База ГТО'!$A$6:$C$280,3,FALSE)</f>
        <v>Управ-ие по регулированию КС и закупкам</v>
      </c>
      <c r="E21" s="55" t="str">
        <f t="shared" si="0"/>
        <v>1:15,81</v>
      </c>
      <c r="F21" s="113">
        <v>15</v>
      </c>
      <c r="G21" s="117">
        <v>1</v>
      </c>
      <c r="H21" s="141">
        <v>15.81</v>
      </c>
    </row>
    <row r="22" spans="1:8" s="117" customFormat="1" ht="15.75" customHeight="1">
      <c r="A22" s="113">
        <v>3</v>
      </c>
      <c r="B22" s="113">
        <v>356</v>
      </c>
      <c r="C22" s="116" t="str">
        <f>VLOOKUP(B22,'База ГТО'!$A$6:$C$280,2,FALSE)</f>
        <v>Полецкая Анна</v>
      </c>
      <c r="D22" s="91" t="str">
        <f>VLOOKUP(B22,'База ГТО'!$A$6:$C$280,3,FALSE)</f>
        <v>Мин-во сельского хозяйства</v>
      </c>
      <c r="E22" s="55" t="str">
        <f t="shared" si="0"/>
        <v>1:15,84</v>
      </c>
      <c r="F22" s="113">
        <v>16</v>
      </c>
      <c r="G22" s="117">
        <v>1</v>
      </c>
      <c r="H22" s="141">
        <v>15.84</v>
      </c>
    </row>
    <row r="23" spans="1:8" s="117" customFormat="1" ht="15.75" customHeight="1">
      <c r="A23" s="113">
        <v>5</v>
      </c>
      <c r="B23" s="113">
        <v>401</v>
      </c>
      <c r="C23" s="116" t="str">
        <f>VLOOKUP(B23,'База ГТО'!$A$6:$C$280,2,FALSE)</f>
        <v>Трошина Ирина</v>
      </c>
      <c r="D23" s="91" t="str">
        <f>VLOOKUP(B23,'База ГТО'!$A$6:$C$280,3,FALSE)</f>
        <v>Управ-ие госжилстройинспекции</v>
      </c>
      <c r="E23" s="55" t="str">
        <f t="shared" si="0"/>
        <v>1:16,38</v>
      </c>
      <c r="F23" s="113">
        <v>17</v>
      </c>
      <c r="G23" s="117">
        <v>1</v>
      </c>
      <c r="H23" s="141">
        <v>16.38</v>
      </c>
    </row>
    <row r="24" spans="1:8" s="117" customFormat="1" ht="15.75" customHeight="1">
      <c r="A24" s="113">
        <v>7</v>
      </c>
      <c r="B24" s="113">
        <v>344</v>
      </c>
      <c r="C24" s="116" t="str">
        <f>VLOOKUP(B24,'База ГТО'!$A$6:$C$280,2,FALSE)</f>
        <v>Емельянова Светлана</v>
      </c>
      <c r="D24" s="91" t="str">
        <f>VLOOKUP(B24,'База ГТО'!$A$6:$C$280,3,FALSE)</f>
        <v>Законодательное Собрание</v>
      </c>
      <c r="E24" s="55" t="str">
        <f t="shared" si="0"/>
        <v>1:18,60</v>
      </c>
      <c r="F24" s="113">
        <v>18</v>
      </c>
      <c r="G24" s="117">
        <v>1</v>
      </c>
      <c r="H24" s="141" t="s">
        <v>631</v>
      </c>
    </row>
    <row r="25" spans="1:8" s="117" customFormat="1" ht="15.75" customHeight="1">
      <c r="A25" s="113">
        <v>3</v>
      </c>
      <c r="B25" s="113">
        <v>353</v>
      </c>
      <c r="C25" s="116" t="str">
        <f>VLOOKUP(B25,'База ГТО'!$A$6:$C$280,2,FALSE)</f>
        <v>Давыдова Елена</v>
      </c>
      <c r="D25" s="91" t="str">
        <f>VLOOKUP(B25,'База ГТО'!$A$6:$C$280,3,FALSE)</f>
        <v>Мин-во сельского хозяйства</v>
      </c>
      <c r="E25" s="55" t="str">
        <f t="shared" si="0"/>
        <v>1:20,31</v>
      </c>
      <c r="F25" s="113">
        <v>19</v>
      </c>
      <c r="G25" s="117">
        <v>1</v>
      </c>
      <c r="H25" s="141">
        <v>20.31</v>
      </c>
    </row>
    <row r="26" spans="1:8" s="117" customFormat="1" ht="15.75" customHeight="1">
      <c r="A26" s="113">
        <v>5</v>
      </c>
      <c r="B26" s="113">
        <v>204</v>
      </c>
      <c r="C26" s="116" t="str">
        <f>VLOOKUP(B26,'База ГТО'!$A$6:$C$280,2,FALSE)</f>
        <v>Кальманова Елена</v>
      </c>
      <c r="D26" s="91" t="str">
        <f>VLOOKUP(B26,'База ГТО'!$A$6:$C$280,3,FALSE)</f>
        <v>Управ-ие общ.безопасности и обесп.дея-ти мировых судей</v>
      </c>
      <c r="E26" s="55" t="str">
        <f t="shared" si="0"/>
        <v>1:22,11</v>
      </c>
      <c r="F26" s="113">
        <v>20</v>
      </c>
      <c r="G26" s="117">
        <v>1</v>
      </c>
      <c r="H26" s="141">
        <v>22.11</v>
      </c>
    </row>
    <row r="27" spans="1:8" s="117" customFormat="1" ht="15.75" customHeight="1">
      <c r="A27" s="113">
        <v>6</v>
      </c>
      <c r="B27" s="113">
        <v>18</v>
      </c>
      <c r="C27" s="116" t="str">
        <f>VLOOKUP(B27,'База ГТО'!$A$6:$C$280,2,FALSE)</f>
        <v>Волкова Алена</v>
      </c>
      <c r="D27" s="91" t="str">
        <f>VLOOKUP(B27,'База ГТО'!$A$6:$C$280,3,FALSE)</f>
        <v>Управ-ие по регулированию КС и закупкам</v>
      </c>
      <c r="E27" s="55" t="str">
        <f t="shared" si="0"/>
        <v>1:27,12</v>
      </c>
      <c r="F27" s="113">
        <v>21</v>
      </c>
      <c r="G27" s="117">
        <v>1</v>
      </c>
      <c r="H27" s="141">
        <v>27.12</v>
      </c>
    </row>
    <row r="28" spans="1:8" s="117" customFormat="1" ht="15.75" customHeight="1">
      <c r="A28" s="113">
        <v>4</v>
      </c>
      <c r="B28" s="113">
        <v>367</v>
      </c>
      <c r="C28" s="116" t="str">
        <f>VLOOKUP(B28,'База ГТО'!$A$6:$C$280,2,FALSE)</f>
        <v>Катышева Татьяна</v>
      </c>
      <c r="D28" s="91" t="str">
        <f>VLOOKUP(B28,'База ГТО'!$A$6:$C$280,3,FALSE)</f>
        <v>Управ-ие общ.безопасности и обесп.дея-ти мировых судей</v>
      </c>
      <c r="E28" s="55" t="str">
        <f t="shared" si="0"/>
        <v>1:27,31</v>
      </c>
      <c r="F28" s="113">
        <v>22</v>
      </c>
      <c r="G28" s="117">
        <v>1</v>
      </c>
      <c r="H28" s="141">
        <v>27.31</v>
      </c>
    </row>
    <row r="29" spans="1:8" s="117" customFormat="1" ht="15.75" customHeight="1">
      <c r="A29" s="113">
        <v>2</v>
      </c>
      <c r="B29" s="113">
        <v>340</v>
      </c>
      <c r="C29" s="116" t="str">
        <f>VLOOKUP(B29,'База ГТО'!$A$6:$C$280,2,FALSE)</f>
        <v>Еремина Вероника</v>
      </c>
      <c r="D29" s="91" t="str">
        <f>VLOOKUP(B29,'База ГТО'!$A$6:$C$280,3,FALSE)</f>
        <v>Мин-во образования</v>
      </c>
      <c r="E29" s="55" t="str">
        <f t="shared" si="0"/>
        <v>1:29,67</v>
      </c>
      <c r="F29" s="113">
        <v>23</v>
      </c>
      <c r="G29" s="117">
        <v>1</v>
      </c>
      <c r="H29" s="141">
        <v>29.67</v>
      </c>
    </row>
    <row r="30" spans="1:8" s="117" customFormat="1" ht="15.75" customHeight="1">
      <c r="A30" s="113">
        <v>4</v>
      </c>
      <c r="B30" s="113">
        <v>359</v>
      </c>
      <c r="C30" s="116" t="str">
        <f>VLOOKUP(B30,'База ГТО'!$A$6:$C$280,2,FALSE)</f>
        <v>Бараева Марьям</v>
      </c>
      <c r="D30" s="91" t="str">
        <f>VLOOKUP(B30,'База ГТО'!$A$6:$C$280,3,FALSE)</f>
        <v>Мин-во экономики</v>
      </c>
      <c r="E30" s="55" t="str">
        <f t="shared" si="0"/>
        <v>1:30,75</v>
      </c>
      <c r="F30" s="113">
        <v>24</v>
      </c>
      <c r="G30" s="117">
        <v>1</v>
      </c>
      <c r="H30" s="141">
        <v>30.75</v>
      </c>
    </row>
    <row r="31" spans="1:8" s="117" customFormat="1" ht="15.75" customHeight="1">
      <c r="A31" s="113">
        <v>4</v>
      </c>
      <c r="B31" s="113">
        <v>393</v>
      </c>
      <c r="C31" s="116" t="str">
        <f>VLOOKUP(B31,'База ГТО'!$A$6:$C$280,2,FALSE)</f>
        <v>Ионова Любовь</v>
      </c>
      <c r="D31" s="91" t="str">
        <f>VLOOKUP(B31,'База ГТО'!$A$6:$C$280,3,FALSE)</f>
        <v>Мин-во ЖКХ и гр.защиты населения</v>
      </c>
      <c r="E31" s="55" t="str">
        <f t="shared" si="0"/>
        <v>1:42,74</v>
      </c>
      <c r="F31" s="113">
        <v>25</v>
      </c>
      <c r="G31" s="117">
        <v>1</v>
      </c>
      <c r="H31" s="141">
        <v>42.74</v>
      </c>
    </row>
    <row r="32" spans="1:8" s="117" customFormat="1" ht="15.75" customHeight="1">
      <c r="A32" s="113">
        <v>3</v>
      </c>
      <c r="B32" s="113">
        <v>12</v>
      </c>
      <c r="C32" s="116" t="str">
        <f>VLOOKUP(B32,'База ГТО'!$A$6:$C$280,2,FALSE)</f>
        <v>Осипова Надежда</v>
      </c>
      <c r="D32" s="91" t="str">
        <f>VLOOKUP(B32,'База ГТО'!$A$6:$C$280,3,FALSE)</f>
        <v>Мин-во промышл.,разв. предпр-ва, инновац.политики и информатизации</v>
      </c>
      <c r="E32" s="55" t="str">
        <f t="shared" si="0"/>
        <v>1:54,54</v>
      </c>
      <c r="F32" s="113">
        <v>26</v>
      </c>
      <c r="G32" s="117">
        <v>1</v>
      </c>
      <c r="H32" s="141">
        <v>54.54</v>
      </c>
    </row>
    <row r="33" spans="1:8" s="117" customFormat="1" ht="15.75" customHeight="1">
      <c r="A33" s="113">
        <v>6</v>
      </c>
      <c r="B33" s="113">
        <v>383</v>
      </c>
      <c r="C33" s="116" t="str">
        <f>VLOOKUP(B33,'База ГТО'!$A$6:$C$280,2,FALSE)</f>
        <v>Фаюстова Мария</v>
      </c>
      <c r="D33" s="91" t="str">
        <f>VLOOKUP(B33,'База ГТО'!$A$6:$C$280,3,FALSE)</f>
        <v>Мин-во здравоохранения</v>
      </c>
      <c r="E33" s="55" t="str">
        <f t="shared" si="0"/>
        <v>2:08,14</v>
      </c>
      <c r="F33" s="113">
        <v>27</v>
      </c>
      <c r="G33" s="117">
        <v>2</v>
      </c>
      <c r="H33" s="141" t="s">
        <v>635</v>
      </c>
    </row>
    <row r="34" spans="1:8" s="117" customFormat="1" ht="15.75" customHeight="1">
      <c r="A34" s="113">
        <v>3</v>
      </c>
      <c r="B34" s="113">
        <v>108</v>
      </c>
      <c r="C34" s="116" t="str">
        <f>VLOOKUP(B34,'База ГТО'!$A$6:$C$280,2,FALSE)</f>
        <v>Куприянова Анна</v>
      </c>
      <c r="D34" s="91" t="str">
        <f>VLOOKUP(B34,'База ГТО'!$A$6:$C$280,3,FALSE)</f>
        <v>Мин-во физ.культуры и спорта</v>
      </c>
      <c r="E34" s="55"/>
      <c r="F34" s="113">
        <v>28</v>
      </c>
      <c r="H34" s="141"/>
    </row>
    <row r="35" spans="1:8" s="16" customFormat="1" ht="18.75">
      <c r="A35" s="178" t="s">
        <v>26</v>
      </c>
      <c r="B35" s="178"/>
      <c r="C35" s="178"/>
      <c r="D35" s="178"/>
      <c r="E35" s="178"/>
      <c r="F35" s="178"/>
      <c r="H35" s="142"/>
    </row>
    <row r="36" spans="1:8" s="16" customFormat="1" ht="12" customHeight="1">
      <c r="A36" s="93"/>
      <c r="E36" s="181" t="s">
        <v>71</v>
      </c>
      <c r="F36" s="181"/>
      <c r="H36" s="142"/>
    </row>
    <row r="37" spans="1:8" s="16" customFormat="1" ht="17.25" customHeight="1">
      <c r="A37" s="171" t="s">
        <v>66</v>
      </c>
      <c r="B37" s="171"/>
      <c r="C37" s="171"/>
      <c r="D37" s="171"/>
      <c r="E37" s="171"/>
      <c r="F37" s="171"/>
      <c r="H37" s="142"/>
    </row>
    <row r="38" spans="1:8" s="16" customFormat="1" ht="17.25" customHeight="1">
      <c r="A38" s="171" t="s">
        <v>38</v>
      </c>
      <c r="B38" s="171"/>
      <c r="C38" s="171"/>
      <c r="D38" s="171"/>
      <c r="E38" s="171"/>
      <c r="F38" s="171"/>
      <c r="H38" s="142"/>
    </row>
    <row r="39" spans="1:8" s="2" customFormat="1" ht="24" customHeight="1">
      <c r="A39" s="157" t="s">
        <v>93</v>
      </c>
      <c r="B39" s="157" t="s">
        <v>35</v>
      </c>
      <c r="C39" s="157" t="s">
        <v>19</v>
      </c>
      <c r="D39" s="157" t="s">
        <v>18</v>
      </c>
      <c r="E39" s="182" t="s">
        <v>92</v>
      </c>
      <c r="F39" s="157" t="s">
        <v>23</v>
      </c>
      <c r="H39" s="143"/>
    </row>
    <row r="40" spans="1:8" s="2" customFormat="1" ht="10.5" customHeight="1">
      <c r="A40" s="157"/>
      <c r="B40" s="157"/>
      <c r="C40" s="157"/>
      <c r="D40" s="157"/>
      <c r="E40" s="182"/>
      <c r="F40" s="157"/>
      <c r="H40" s="143"/>
    </row>
    <row r="41" spans="1:8" s="15" customFormat="1" ht="15.75" customHeight="1">
      <c r="A41" s="113">
        <v>4</v>
      </c>
      <c r="B41" s="113">
        <v>394</v>
      </c>
      <c r="C41" s="116" t="str">
        <f>VLOOKUP(B41,'База ГТО'!$A$6:$C$280,2,FALSE)</f>
        <v>Грядунов Максим</v>
      </c>
      <c r="D41" s="91" t="str">
        <f>VLOOKUP(B41,'База ГТО'!$A$6:$C$280,3,FALSE)</f>
        <v>Мин-во ЖКХ и гр.защиты населения</v>
      </c>
      <c r="E41" s="55" t="str">
        <f>CONCATENATE(G41,"",H41)</f>
        <v>30,21</v>
      </c>
      <c r="F41" s="3">
        <v>1</v>
      </c>
      <c r="H41" s="144" t="s">
        <v>647</v>
      </c>
    </row>
    <row r="42" spans="1:8" s="15" customFormat="1" ht="15.75" customHeight="1">
      <c r="A42" s="113">
        <v>5</v>
      </c>
      <c r="B42" s="113">
        <v>399</v>
      </c>
      <c r="C42" s="116" t="str">
        <f>VLOOKUP(B42,'База ГТО'!$A$6:$C$280,2,FALSE)</f>
        <v>Ханин Василий</v>
      </c>
      <c r="D42" s="91" t="str">
        <f>VLOOKUP(B42,'База ГТО'!$A$6:$C$280,3,FALSE)</f>
        <v>Управ-ие госжилстройинспекции</v>
      </c>
      <c r="E42" s="55" t="str">
        <f aca="true" t="shared" si="1" ref="E42:E64">CONCATENATE(G42,"",H42)</f>
        <v>37,71</v>
      </c>
      <c r="F42" s="3">
        <v>2</v>
      </c>
      <c r="H42" s="144" t="s">
        <v>654</v>
      </c>
    </row>
    <row r="43" spans="1:8" s="2" customFormat="1" ht="15.75" customHeight="1">
      <c r="A43" s="113">
        <v>4</v>
      </c>
      <c r="B43" s="113">
        <v>368</v>
      </c>
      <c r="C43" s="116" t="str">
        <f>VLOOKUP(B43,'База ГТО'!$A$6:$C$280,2,FALSE)</f>
        <v>Курдюков Олег</v>
      </c>
      <c r="D43" s="91" t="str">
        <f>VLOOKUP(B43,'База ГТО'!$A$6:$C$280,3,FALSE)</f>
        <v>Управ-ие общ.безопасности и обесп.дея-ти мировых судей</v>
      </c>
      <c r="E43" s="55" t="str">
        <f t="shared" si="1"/>
        <v>39,44</v>
      </c>
      <c r="F43" s="3">
        <v>3</v>
      </c>
      <c r="G43" s="15"/>
      <c r="H43" s="144" t="s">
        <v>653</v>
      </c>
    </row>
    <row r="44" spans="1:8" s="2" customFormat="1" ht="15.75" customHeight="1">
      <c r="A44" s="113">
        <v>2</v>
      </c>
      <c r="B44" s="113">
        <v>294</v>
      </c>
      <c r="C44" s="116" t="str">
        <f>VLOOKUP(B44,'База ГТО'!$A$6:$C$280,2,FALSE)</f>
        <v>Бочкарев Александр</v>
      </c>
      <c r="D44" s="91" t="str">
        <f>VLOOKUP(B44,'База ГТО'!$A$6:$C$280,3,FALSE)</f>
        <v>Мин-во образования</v>
      </c>
      <c r="E44" s="55" t="str">
        <f t="shared" si="1"/>
        <v>39,88</v>
      </c>
      <c r="F44" s="3">
        <v>4</v>
      </c>
      <c r="G44" s="15"/>
      <c r="H44" s="144" t="s">
        <v>645</v>
      </c>
    </row>
    <row r="45" spans="1:8" s="15" customFormat="1" ht="15.75" customHeight="1">
      <c r="A45" s="113">
        <v>4</v>
      </c>
      <c r="B45" s="113">
        <v>361</v>
      </c>
      <c r="C45" s="116" t="str">
        <f>VLOOKUP(B45,'База ГТО'!$A$6:$C$280,2,FALSE)</f>
        <v>Мухратов Александр</v>
      </c>
      <c r="D45" s="91" t="str">
        <f>VLOOKUP(B45,'База ГТО'!$A$6:$C$280,3,FALSE)</f>
        <v>Мин-во экономики</v>
      </c>
      <c r="E45" s="55" t="str">
        <f t="shared" si="1"/>
        <v>40,43</v>
      </c>
      <c r="F45" s="3">
        <v>5</v>
      </c>
      <c r="H45" s="144" t="s">
        <v>643</v>
      </c>
    </row>
    <row r="46" spans="1:8" s="15" customFormat="1" ht="15.75" customHeight="1">
      <c r="A46" s="113">
        <v>5</v>
      </c>
      <c r="B46" s="113">
        <v>104</v>
      </c>
      <c r="C46" s="116" t="str">
        <f>VLOOKUP(B46,'База ГТО'!$A$6:$C$280,2,FALSE)</f>
        <v>Баранов Алексей</v>
      </c>
      <c r="D46" s="91" t="str">
        <f>VLOOKUP(B46,'База ГТО'!$A$6:$C$280,3,FALSE)</f>
        <v>Мин-во лесного,охотн. хоз-ва и природопольз.</v>
      </c>
      <c r="E46" s="55" t="str">
        <f t="shared" si="1"/>
        <v>40,74</v>
      </c>
      <c r="F46" s="3">
        <v>6</v>
      </c>
      <c r="H46" s="144" t="s">
        <v>651</v>
      </c>
    </row>
    <row r="47" spans="1:8" s="15" customFormat="1" ht="15.75" customHeight="1">
      <c r="A47" s="113">
        <v>4</v>
      </c>
      <c r="B47" s="113">
        <v>395</v>
      </c>
      <c r="C47" s="116" t="str">
        <f>VLOOKUP(B47,'База ГТО'!$A$6:$C$280,2,FALSE)</f>
        <v>Стеклянников Андрей</v>
      </c>
      <c r="D47" s="91" t="str">
        <f>VLOOKUP(B47,'База ГТО'!$A$6:$C$280,3,FALSE)</f>
        <v>Мин-во ЖКХ и гр.защиты населения</v>
      </c>
      <c r="E47" s="55" t="str">
        <f t="shared" si="1"/>
        <v>42,24</v>
      </c>
      <c r="F47" s="3">
        <v>7</v>
      </c>
      <c r="H47" s="144" t="s">
        <v>650</v>
      </c>
    </row>
    <row r="48" spans="1:8" s="15" customFormat="1" ht="15.75" customHeight="1">
      <c r="A48" s="113">
        <v>2</v>
      </c>
      <c r="B48" s="113">
        <v>376</v>
      </c>
      <c r="C48" s="116" t="str">
        <f>VLOOKUP(B48,'База ГТО'!$A$6:$C$280,2,FALSE)</f>
        <v>Марин Михаил</v>
      </c>
      <c r="D48" s="91" t="str">
        <f>VLOOKUP(B48,'База ГТО'!$A$6:$C$280,3,FALSE)</f>
        <v>Правительство</v>
      </c>
      <c r="E48" s="55" t="str">
        <f t="shared" si="1"/>
        <v>43,41</v>
      </c>
      <c r="F48" s="3">
        <v>8</v>
      </c>
      <c r="H48" s="144" t="s">
        <v>641</v>
      </c>
    </row>
    <row r="49" spans="1:8" s="15" customFormat="1" ht="15.75" customHeight="1">
      <c r="A49" s="113">
        <v>2</v>
      </c>
      <c r="B49" s="113">
        <v>341</v>
      </c>
      <c r="C49" s="116" t="str">
        <f>VLOOKUP(B49,'База ГТО'!$A$6:$C$280,2,FALSE)</f>
        <v>Мартынов Николай</v>
      </c>
      <c r="D49" s="91" t="str">
        <f>VLOOKUP(B49,'База ГТО'!$A$6:$C$280,3,FALSE)</f>
        <v>Мин-во образования</v>
      </c>
      <c r="E49" s="55" t="str">
        <f t="shared" si="1"/>
        <v>43,72</v>
      </c>
      <c r="F49" s="3">
        <v>9</v>
      </c>
      <c r="H49" s="144" t="s">
        <v>649</v>
      </c>
    </row>
    <row r="50" spans="1:8" s="15" customFormat="1" ht="15.75" customHeight="1">
      <c r="A50" s="113">
        <v>6</v>
      </c>
      <c r="B50" s="113">
        <v>342</v>
      </c>
      <c r="C50" s="116" t="str">
        <f>VLOOKUP(B50,'База ГТО'!$A$6:$C$280,2,FALSE)</f>
        <v>Казаков Сергей</v>
      </c>
      <c r="D50" s="91" t="str">
        <f>VLOOKUP(B50,'База ГТО'!$A$6:$C$280,3,FALSE)</f>
        <v>Законодательное Собрание</v>
      </c>
      <c r="E50" s="55" t="str">
        <f t="shared" si="1"/>
        <v>43,75</v>
      </c>
      <c r="F50" s="3">
        <v>10</v>
      </c>
      <c r="H50" s="144" t="s">
        <v>655</v>
      </c>
    </row>
    <row r="51" spans="1:8" s="15" customFormat="1" ht="15.75" customHeight="1">
      <c r="A51" s="113">
        <v>4</v>
      </c>
      <c r="B51" s="113">
        <v>369</v>
      </c>
      <c r="C51" s="116" t="str">
        <f>VLOOKUP(B51,'База ГТО'!$A$6:$C$280,2,FALSE)</f>
        <v>Спирин Андрей</v>
      </c>
      <c r="D51" s="91" t="str">
        <f>VLOOKUP(B51,'База ГТО'!$A$6:$C$280,3,FALSE)</f>
        <v>Управ-ие общ.безопасности и обесп.дея-ти мировых судей</v>
      </c>
      <c r="E51" s="55" t="str">
        <f t="shared" si="1"/>
        <v>45,23</v>
      </c>
      <c r="F51" s="3">
        <v>11</v>
      </c>
      <c r="H51" s="144" t="s">
        <v>658</v>
      </c>
    </row>
    <row r="52" spans="1:8" s="149" customFormat="1" ht="15.75" customHeight="1">
      <c r="A52" s="145">
        <v>3</v>
      </c>
      <c r="B52" s="145">
        <v>109</v>
      </c>
      <c r="C52" s="146" t="str">
        <f>VLOOKUP(B52,'База ГТО'!$A$6:$C$280,2,FALSE)</f>
        <v>Никишин Сергей</v>
      </c>
      <c r="D52" s="147" t="str">
        <f>VLOOKUP(B52,'База ГТО'!$A$6:$C$280,3,FALSE)</f>
        <v>Мин-во физ.культуры и спорта</v>
      </c>
      <c r="E52" s="148" t="str">
        <f>CONCATENATE(G52,"",H52)</f>
        <v>46,90</v>
      </c>
      <c r="F52" s="3">
        <v>12</v>
      </c>
      <c r="H52" s="150" t="s">
        <v>661</v>
      </c>
    </row>
    <row r="53" spans="1:8" s="149" customFormat="1" ht="15.75" customHeight="1">
      <c r="A53" s="145">
        <v>3</v>
      </c>
      <c r="B53" s="145">
        <v>384</v>
      </c>
      <c r="C53" s="146" t="str">
        <f>VLOOKUP(B53,'База ГТО'!$A$6:$C$280,2,FALSE)</f>
        <v>Бодров Анатолий</v>
      </c>
      <c r="D53" s="147" t="str">
        <f>VLOOKUP(B53,'База ГТО'!$A$6:$C$280,3,FALSE)</f>
        <v>Департамент информац-ой политики и СМИ</v>
      </c>
      <c r="E53" s="148" t="str">
        <f t="shared" si="1"/>
        <v>47,01</v>
      </c>
      <c r="F53" s="3">
        <v>13</v>
      </c>
      <c r="H53" s="150" t="s">
        <v>646</v>
      </c>
    </row>
    <row r="54" spans="1:8" s="149" customFormat="1" ht="15.75" customHeight="1">
      <c r="A54" s="145">
        <v>2</v>
      </c>
      <c r="B54" s="145">
        <v>374</v>
      </c>
      <c r="C54" s="146" t="str">
        <f>VLOOKUP(B54,'База ГТО'!$A$6:$C$280,2,FALSE)</f>
        <v>Иванов Александр</v>
      </c>
      <c r="D54" s="147" t="str">
        <f>VLOOKUP(B54,'База ГТО'!$A$6:$C$280,3,FALSE)</f>
        <v>Правительство</v>
      </c>
      <c r="E54" s="148" t="str">
        <f t="shared" si="1"/>
        <v>48,86</v>
      </c>
      <c r="F54" s="3">
        <v>14</v>
      </c>
      <c r="H54" s="150" t="s">
        <v>637</v>
      </c>
    </row>
    <row r="55" spans="1:8" s="149" customFormat="1" ht="15.75" customHeight="1">
      <c r="A55" s="145">
        <v>3</v>
      </c>
      <c r="B55" s="145">
        <v>355</v>
      </c>
      <c r="C55" s="146" t="str">
        <f>VLOOKUP(B55,'База ГТО'!$A$6:$C$280,2,FALSE)</f>
        <v>Мухтаров Руслан</v>
      </c>
      <c r="D55" s="147" t="str">
        <f>VLOOKUP(B55,'База ГТО'!$A$6:$C$280,3,FALSE)</f>
        <v>Мин-во сельского хозяйства</v>
      </c>
      <c r="E55" s="148" t="str">
        <f t="shared" si="1"/>
        <v>49,59</v>
      </c>
      <c r="F55" s="3">
        <v>15</v>
      </c>
      <c r="H55" s="150" t="s">
        <v>642</v>
      </c>
    </row>
    <row r="56" spans="1:8" s="149" customFormat="1" ht="15.75" customHeight="1">
      <c r="A56" s="145">
        <v>3</v>
      </c>
      <c r="B56" s="145">
        <v>354</v>
      </c>
      <c r="C56" s="146" t="str">
        <f>VLOOKUP(B56,'База ГТО'!$A$6:$C$280,2,FALSE)</f>
        <v>Иняхин Александр</v>
      </c>
      <c r="D56" s="147" t="str">
        <f>VLOOKUP(B56,'База ГТО'!$A$6:$C$280,3,FALSE)</f>
        <v>Мин-во сельского хозяйства</v>
      </c>
      <c r="E56" s="148" t="str">
        <f t="shared" si="1"/>
        <v>50,94</v>
      </c>
      <c r="F56" s="3">
        <v>16</v>
      </c>
      <c r="H56" s="150" t="s">
        <v>638</v>
      </c>
    </row>
    <row r="57" spans="1:8" s="149" customFormat="1" ht="15.75" customHeight="1">
      <c r="A57" s="145">
        <v>6</v>
      </c>
      <c r="B57" s="145">
        <v>380</v>
      </c>
      <c r="C57" s="146" t="str">
        <f>VLOOKUP(B57,'База ГТО'!$A$6:$C$280,2,FALSE)</f>
        <v>Андриянов Евгений</v>
      </c>
      <c r="D57" s="147" t="str">
        <f>VLOOKUP(B57,'База ГТО'!$A$6:$C$280,3,FALSE)</f>
        <v>Мин-во здравоохранения</v>
      </c>
      <c r="E57" s="148" t="str">
        <f t="shared" si="1"/>
        <v>52,71</v>
      </c>
      <c r="F57" s="3">
        <v>17</v>
      </c>
      <c r="H57" s="150" t="s">
        <v>640</v>
      </c>
    </row>
    <row r="58" spans="1:8" s="149" customFormat="1" ht="15.75" customHeight="1">
      <c r="A58" s="145">
        <v>5</v>
      </c>
      <c r="B58" s="145">
        <v>103</v>
      </c>
      <c r="C58" s="146" t="str">
        <f>VLOOKUP(B58,'База ГТО'!$A$6:$C$280,2,FALSE)</f>
        <v>Трушин Алексей</v>
      </c>
      <c r="D58" s="147" t="str">
        <f>VLOOKUP(B58,'База ГТО'!$A$6:$C$280,3,FALSE)</f>
        <v>Мин-во лесного,охотн. хоз-ва и природопольз.</v>
      </c>
      <c r="E58" s="148" t="str">
        <f t="shared" si="1"/>
        <v>52,75</v>
      </c>
      <c r="F58" s="3">
        <v>18</v>
      </c>
      <c r="H58" s="150" t="s">
        <v>648</v>
      </c>
    </row>
    <row r="59" spans="1:8" s="149" customFormat="1" ht="15.75" customHeight="1">
      <c r="A59" s="145">
        <v>6</v>
      </c>
      <c r="B59" s="145">
        <v>381</v>
      </c>
      <c r="C59" s="146" t="str">
        <f>VLOOKUP(B59,'База ГТО'!$A$6:$C$280,2,FALSE)</f>
        <v>Никулин Александр</v>
      </c>
      <c r="D59" s="147" t="str">
        <f>VLOOKUP(B59,'База ГТО'!$A$6:$C$280,3,FALSE)</f>
        <v>Мин-во здравоохранения</v>
      </c>
      <c r="E59" s="148" t="str">
        <f t="shared" si="1"/>
        <v>52,85</v>
      </c>
      <c r="F59" s="3">
        <v>19</v>
      </c>
      <c r="H59" s="150" t="s">
        <v>644</v>
      </c>
    </row>
    <row r="60" spans="1:8" s="149" customFormat="1" ht="15.75" customHeight="1">
      <c r="A60" s="145">
        <v>6</v>
      </c>
      <c r="B60" s="145">
        <v>343</v>
      </c>
      <c r="C60" s="146" t="str">
        <f>VLOOKUP(B60,'База ГТО'!$A$6:$C$280,2,FALSE)</f>
        <v>Попов Александр</v>
      </c>
      <c r="D60" s="147" t="str">
        <f>VLOOKUP(B60,'База ГТО'!$A$6:$C$280,3,FALSE)</f>
        <v>Законодательное Собрание</v>
      </c>
      <c r="E60" s="148" t="str">
        <f t="shared" si="1"/>
        <v>53,12</v>
      </c>
      <c r="F60" s="3">
        <v>20</v>
      </c>
      <c r="H60" s="150" t="s">
        <v>660</v>
      </c>
    </row>
    <row r="61" spans="1:8" s="149" customFormat="1" ht="15.75" customHeight="1">
      <c r="A61" s="145">
        <v>6</v>
      </c>
      <c r="B61" s="145">
        <v>370</v>
      </c>
      <c r="C61" s="146" t="str">
        <f>VLOOKUP(B61,'База ГТО'!$A$6:$C$280,2,FALSE)</f>
        <v>Шумилов Антон</v>
      </c>
      <c r="D61" s="147" t="str">
        <f>VLOOKUP(B61,'База ГТО'!$A$6:$C$280,3,FALSE)</f>
        <v>Мин-во труда, соц.защиты и демографии</v>
      </c>
      <c r="E61" s="148" t="str">
        <f t="shared" si="1"/>
        <v>53,28</v>
      </c>
      <c r="F61" s="3">
        <v>21</v>
      </c>
      <c r="H61" s="150" t="s">
        <v>652</v>
      </c>
    </row>
    <row r="62" spans="1:8" s="149" customFormat="1" ht="15.75" customHeight="1">
      <c r="A62" s="145">
        <v>2</v>
      </c>
      <c r="B62" s="145">
        <v>11</v>
      </c>
      <c r="C62" s="146" t="str">
        <f>VLOOKUP(B62,'База ГТО'!$A$6:$C$280,2,FALSE)</f>
        <v>Павлов Артем</v>
      </c>
      <c r="D62" s="147" t="str">
        <f>VLOOKUP(B62,'База ГТО'!$A$6:$C$280,3,FALSE)</f>
        <v>Мин-во промышл.,разв. предпр-ва, инновац.политики и информатизации</v>
      </c>
      <c r="E62" s="148" t="str">
        <f t="shared" si="1"/>
        <v>58,02</v>
      </c>
      <c r="F62" s="3">
        <v>22</v>
      </c>
      <c r="H62" s="150" t="s">
        <v>657</v>
      </c>
    </row>
    <row r="63" spans="1:8" s="149" customFormat="1" ht="15.75" customHeight="1">
      <c r="A63" s="145">
        <v>3</v>
      </c>
      <c r="B63" s="145">
        <v>107</v>
      </c>
      <c r="C63" s="146" t="str">
        <f>VLOOKUP(B63,'База ГТО'!$A$6:$C$280,2,FALSE)</f>
        <v>Жучков Владимир</v>
      </c>
      <c r="D63" s="147" t="str">
        <f>VLOOKUP(B63,'База ГТО'!$A$6:$C$280,3,FALSE)</f>
        <v>Мин-во физ.культуры и спорта</v>
      </c>
      <c r="E63" s="148" t="str">
        <f>CONCATENATE(G63,"",H63)</f>
        <v>58,32</v>
      </c>
      <c r="F63" s="3">
        <v>23</v>
      </c>
      <c r="H63" s="150" t="s">
        <v>662</v>
      </c>
    </row>
    <row r="64" spans="1:8" s="149" customFormat="1" ht="15.75" customHeight="1">
      <c r="A64" s="145">
        <v>7</v>
      </c>
      <c r="B64" s="145">
        <v>14</v>
      </c>
      <c r="C64" s="146" t="str">
        <f>VLOOKUP(B64,'База ГТО'!$A$6:$C$280,2,FALSE)</f>
        <v>Шеменев Дмитрий</v>
      </c>
      <c r="D64" s="147" t="str">
        <f>VLOOKUP(B64,'База ГТО'!$A$6:$C$280,3,FALSE)</f>
        <v>Управ-ие по регулированию КС и закупкам</v>
      </c>
      <c r="E64" s="148" t="str">
        <f t="shared" si="1"/>
        <v>58,42</v>
      </c>
      <c r="F64" s="3">
        <v>24</v>
      </c>
      <c r="H64" s="150" t="s">
        <v>656</v>
      </c>
    </row>
    <row r="65" spans="1:8" s="149" customFormat="1" ht="15.75" customHeight="1">
      <c r="A65" s="145">
        <v>4</v>
      </c>
      <c r="B65" s="145">
        <v>358</v>
      </c>
      <c r="C65" s="146" t="str">
        <f>VLOOKUP(B65,'База ГТО'!$A$6:$C$280,2,FALSE)</f>
        <v>Исаев Вадим</v>
      </c>
      <c r="D65" s="147" t="str">
        <f>VLOOKUP(B65,'База ГТО'!$A$6:$C$280,3,FALSE)</f>
        <v>Мин-во экономики</v>
      </c>
      <c r="E65" s="148" t="str">
        <f>CONCATENATE(G65,":",H65)</f>
        <v>1:02,67</v>
      </c>
      <c r="F65" s="3">
        <v>25</v>
      </c>
      <c r="G65" s="149">
        <v>1</v>
      </c>
      <c r="H65" s="150" t="s">
        <v>639</v>
      </c>
    </row>
    <row r="66" spans="1:8" s="149" customFormat="1" ht="15.75" customHeight="1">
      <c r="A66" s="145">
        <v>5</v>
      </c>
      <c r="B66" s="145">
        <v>400</v>
      </c>
      <c r="C66" s="146" t="str">
        <f>VLOOKUP(B66,'База ГТО'!$A$6:$C$280,2,FALSE)</f>
        <v>Денисов Максим</v>
      </c>
      <c r="D66" s="147" t="str">
        <f>VLOOKUP(B66,'База ГТО'!$A$6:$C$280,3,FALSE)</f>
        <v>Управ-ие госжилстройинспекции</v>
      </c>
      <c r="E66" s="148" t="str">
        <f>CONCATENATE(G66,":",H66)</f>
        <v>1:40,16</v>
      </c>
      <c r="F66" s="3">
        <v>26</v>
      </c>
      <c r="G66" s="149">
        <v>1</v>
      </c>
      <c r="H66" s="150" t="s">
        <v>659</v>
      </c>
    </row>
    <row r="67" spans="1:8" s="149" customFormat="1" ht="16.5">
      <c r="A67" s="145">
        <v>3</v>
      </c>
      <c r="B67" s="145">
        <v>386</v>
      </c>
      <c r="C67" s="146" t="str">
        <f>VLOOKUP(B67,'База ГТО'!$A$6:$C$280,2,FALSE)</f>
        <v>Андреев Дмитрий</v>
      </c>
      <c r="D67" s="147" t="str">
        <f>VLOOKUP(B67,'База ГТО'!$A$6:$C$280,3,FALSE)</f>
        <v>Департамент информац-ой политики и СМИ</v>
      </c>
      <c r="E67" s="148" t="str">
        <f>CONCATENATE(G67,":",H67)</f>
        <v>:</v>
      </c>
      <c r="F67" s="107">
        <v>27</v>
      </c>
      <c r="H67" s="150"/>
    </row>
    <row r="68" spans="1:8" s="149" customFormat="1" ht="25.5">
      <c r="A68" s="145">
        <v>2</v>
      </c>
      <c r="B68" s="145">
        <v>10</v>
      </c>
      <c r="C68" s="146" t="str">
        <f>VLOOKUP(B68,'База ГТО'!$A$6:$C$280,2,FALSE)</f>
        <v>Дубын Евгений</v>
      </c>
      <c r="D68" s="147" t="str">
        <f>VLOOKUP(B68,'База ГТО'!$A$6:$C$280,3,FALSE)</f>
        <v>Мин-во промышл.,разв. предпр-ва, инновац.политики и информатизации</v>
      </c>
      <c r="E68" s="148" t="str">
        <f>CONCATENATE(G68,":",H68)</f>
        <v>:</v>
      </c>
      <c r="F68" s="107">
        <v>27</v>
      </c>
      <c r="H68" s="150"/>
    </row>
    <row r="69" spans="1:8" s="15" customFormat="1" ht="16.5">
      <c r="A69" s="113">
        <v>7</v>
      </c>
      <c r="B69" s="113">
        <v>16</v>
      </c>
      <c r="C69" s="116" t="str">
        <f>VLOOKUP(B69,'База ГТО'!$A$6:$C$280,2,FALSE)</f>
        <v>Атясов Владимир</v>
      </c>
      <c r="D69" s="91" t="str">
        <f>VLOOKUP(B69,'База ГТО'!$A$6:$C$280,3,FALSE)</f>
        <v>Управ-ие по регулированию КС и закупкам</v>
      </c>
      <c r="E69" s="55" t="str">
        <f>CONCATENATE(G69,":",H69)</f>
        <v>:</v>
      </c>
      <c r="F69" s="3">
        <v>27</v>
      </c>
      <c r="H69" s="144"/>
    </row>
    <row r="70" spans="1:8" s="5" customFormat="1" ht="15" customHeight="1">
      <c r="A70" s="8"/>
      <c r="E70" s="8"/>
      <c r="F70" s="8"/>
      <c r="G70" s="64"/>
      <c r="H70" s="69"/>
    </row>
    <row r="71" spans="1:8" s="5" customFormat="1" ht="15" customHeight="1">
      <c r="A71" s="8"/>
      <c r="E71" s="8"/>
      <c r="F71" s="8"/>
      <c r="G71" s="64"/>
      <c r="H71" s="69"/>
    </row>
    <row r="72" spans="1:8" s="5" customFormat="1" ht="15" customHeight="1">
      <c r="A72" s="8"/>
      <c r="E72" s="8"/>
      <c r="F72" s="8"/>
      <c r="G72" s="64"/>
      <c r="H72" s="69"/>
    </row>
    <row r="73" spans="1:8" s="5" customFormat="1" ht="15" customHeight="1">
      <c r="A73" s="8"/>
      <c r="E73" s="8"/>
      <c r="F73" s="8"/>
      <c r="G73" s="64"/>
      <c r="H73" s="69"/>
    </row>
    <row r="74" spans="1:8" s="5" customFormat="1" ht="15" customHeight="1">
      <c r="A74" s="8"/>
      <c r="E74" s="8"/>
      <c r="F74" s="8"/>
      <c r="G74" s="64"/>
      <c r="H74" s="69"/>
    </row>
    <row r="75" spans="1:8" s="5" customFormat="1" ht="15" customHeight="1">
      <c r="A75" s="8"/>
      <c r="E75" s="8"/>
      <c r="F75" s="8"/>
      <c r="G75" s="64"/>
      <c r="H75" s="69"/>
    </row>
    <row r="76" spans="1:8" s="5" customFormat="1" ht="15" customHeight="1">
      <c r="A76" s="8"/>
      <c r="E76" s="8"/>
      <c r="F76" s="8"/>
      <c r="G76" s="64"/>
      <c r="H76" s="69"/>
    </row>
    <row r="77" spans="1:8" s="5" customFormat="1" ht="15" customHeight="1">
      <c r="A77" s="8"/>
      <c r="E77" s="8"/>
      <c r="F77" s="8"/>
      <c r="G77" s="64"/>
      <c r="H77" s="69"/>
    </row>
    <row r="78" spans="1:8" s="5" customFormat="1" ht="15" customHeight="1">
      <c r="A78" s="8"/>
      <c r="E78" s="8"/>
      <c r="F78" s="8"/>
      <c r="G78" s="64"/>
      <c r="H78" s="69"/>
    </row>
    <row r="79" spans="1:8" s="5" customFormat="1" ht="15" customHeight="1">
      <c r="A79" s="8"/>
      <c r="E79" s="8"/>
      <c r="F79" s="8"/>
      <c r="G79" s="64"/>
      <c r="H79" s="69"/>
    </row>
    <row r="80" spans="1:8" s="5" customFormat="1" ht="15" customHeight="1">
      <c r="A80" s="8"/>
      <c r="E80" s="8"/>
      <c r="F80" s="8"/>
      <c r="G80" s="64"/>
      <c r="H80" s="69"/>
    </row>
    <row r="81" spans="1:8" s="5" customFormat="1" ht="15" customHeight="1">
      <c r="A81" s="8"/>
      <c r="E81" s="8"/>
      <c r="F81" s="8"/>
      <c r="G81" s="64"/>
      <c r="H81" s="69"/>
    </row>
    <row r="82" spans="1:8" s="5" customFormat="1" ht="15" customHeight="1">
      <c r="A82" s="8"/>
      <c r="E82" s="8"/>
      <c r="F82" s="8"/>
      <c r="G82" s="64"/>
      <c r="H82" s="69"/>
    </row>
    <row r="83" spans="1:8" s="5" customFormat="1" ht="15" customHeight="1">
      <c r="A83" s="8"/>
      <c r="E83" s="8"/>
      <c r="F83" s="8"/>
      <c r="G83" s="64"/>
      <c r="H83" s="69"/>
    </row>
    <row r="84" spans="1:8" s="5" customFormat="1" ht="15" customHeight="1">
      <c r="A84" s="8"/>
      <c r="E84" s="8"/>
      <c r="F84" s="8"/>
      <c r="G84" s="64"/>
      <c r="H84" s="69"/>
    </row>
    <row r="85" spans="1:8" s="5" customFormat="1" ht="15" customHeight="1">
      <c r="A85" s="8"/>
      <c r="E85" s="8"/>
      <c r="F85" s="8"/>
      <c r="G85" s="64"/>
      <c r="H85" s="69"/>
    </row>
    <row r="86" spans="1:8" s="5" customFormat="1" ht="15" customHeight="1">
      <c r="A86" s="8"/>
      <c r="E86" s="8"/>
      <c r="F86" s="8"/>
      <c r="G86" s="64"/>
      <c r="H86" s="69"/>
    </row>
    <row r="87" spans="1:8" s="5" customFormat="1" ht="15" customHeight="1">
      <c r="A87" s="8"/>
      <c r="E87" s="8"/>
      <c r="F87" s="8"/>
      <c r="G87" s="64"/>
      <c r="H87" s="69"/>
    </row>
    <row r="88" spans="1:8" s="5" customFormat="1" ht="15" customHeight="1">
      <c r="A88" s="8"/>
      <c r="E88" s="8"/>
      <c r="F88" s="8"/>
      <c r="G88" s="64"/>
      <c r="H88" s="69"/>
    </row>
    <row r="89" spans="1:8" s="5" customFormat="1" ht="15" customHeight="1">
      <c r="A89" s="8"/>
      <c r="E89" s="8"/>
      <c r="F89" s="8"/>
      <c r="G89" s="64"/>
      <c r="H89" s="69"/>
    </row>
    <row r="90" spans="1:8" s="5" customFormat="1" ht="15" customHeight="1">
      <c r="A90" s="8"/>
      <c r="E90" s="8"/>
      <c r="F90" s="8"/>
      <c r="G90" s="64"/>
      <c r="H90" s="69"/>
    </row>
    <row r="91" spans="1:8" s="5" customFormat="1" ht="15" customHeight="1">
      <c r="A91" s="8"/>
      <c r="E91" s="8"/>
      <c r="F91" s="8"/>
      <c r="G91" s="64"/>
      <c r="H91" s="69"/>
    </row>
    <row r="92" spans="1:8" s="5" customFormat="1" ht="15" customHeight="1">
      <c r="A92" s="8"/>
      <c r="E92" s="8"/>
      <c r="F92" s="8"/>
      <c r="G92" s="64"/>
      <c r="H92" s="69"/>
    </row>
    <row r="93" spans="1:8" s="5" customFormat="1" ht="15" customHeight="1">
      <c r="A93" s="8"/>
      <c r="E93" s="8"/>
      <c r="F93" s="8"/>
      <c r="G93" s="64"/>
      <c r="H93" s="69"/>
    </row>
    <row r="94" spans="1:8" s="5" customFormat="1" ht="15" customHeight="1">
      <c r="A94" s="8"/>
      <c r="E94" s="8"/>
      <c r="F94" s="8"/>
      <c r="G94" s="64"/>
      <c r="H94" s="69"/>
    </row>
    <row r="95" spans="1:8" s="5" customFormat="1" ht="15" customHeight="1">
      <c r="A95" s="8"/>
      <c r="E95" s="8"/>
      <c r="F95" s="8"/>
      <c r="G95" s="64"/>
      <c r="H95" s="69"/>
    </row>
    <row r="96" spans="1:8" s="5" customFormat="1" ht="15" customHeight="1">
      <c r="A96" s="8"/>
      <c r="E96" s="8"/>
      <c r="F96" s="8"/>
      <c r="G96" s="64"/>
      <c r="H96" s="69"/>
    </row>
    <row r="97" spans="1:8" s="5" customFormat="1" ht="15" customHeight="1">
      <c r="A97" s="8"/>
      <c r="E97" s="8"/>
      <c r="F97" s="8"/>
      <c r="G97" s="64"/>
      <c r="H97" s="69"/>
    </row>
    <row r="98" spans="1:8" s="5" customFormat="1" ht="15" customHeight="1">
      <c r="A98" s="8"/>
      <c r="E98" s="8"/>
      <c r="F98" s="8"/>
      <c r="G98" s="64"/>
      <c r="H98" s="69"/>
    </row>
    <row r="99" spans="1:8" s="5" customFormat="1" ht="15" customHeight="1">
      <c r="A99" s="8"/>
      <c r="E99" s="8"/>
      <c r="F99" s="8"/>
      <c r="G99" s="64"/>
      <c r="H99" s="69"/>
    </row>
    <row r="100" spans="1:8" s="5" customFormat="1" ht="15" customHeight="1">
      <c r="A100" s="8"/>
      <c r="E100" s="8"/>
      <c r="F100" s="8"/>
      <c r="G100" s="64"/>
      <c r="H100" s="69"/>
    </row>
    <row r="101" spans="1:8" s="5" customFormat="1" ht="15" customHeight="1">
      <c r="A101" s="8"/>
      <c r="E101" s="8"/>
      <c r="F101" s="8"/>
      <c r="G101" s="64"/>
      <c r="H101" s="69"/>
    </row>
    <row r="102" spans="1:8" s="5" customFormat="1" ht="15" customHeight="1">
      <c r="A102" s="8"/>
      <c r="E102" s="8"/>
      <c r="F102" s="8"/>
      <c r="G102" s="64"/>
      <c r="H102" s="69"/>
    </row>
    <row r="103" spans="1:8" s="5" customFormat="1" ht="15" customHeight="1">
      <c r="A103" s="8"/>
      <c r="E103" s="8"/>
      <c r="F103" s="8"/>
      <c r="G103" s="64"/>
      <c r="H103" s="69"/>
    </row>
    <row r="104" spans="1:8" s="5" customFormat="1" ht="15" customHeight="1">
      <c r="A104" s="8"/>
      <c r="E104" s="8"/>
      <c r="F104" s="8"/>
      <c r="G104" s="64"/>
      <c r="H104" s="69"/>
    </row>
    <row r="105" spans="1:8" s="5" customFormat="1" ht="15" customHeight="1">
      <c r="A105" s="8"/>
      <c r="E105" s="8"/>
      <c r="F105" s="8"/>
      <c r="G105" s="64"/>
      <c r="H105" s="69"/>
    </row>
    <row r="106" spans="1:8" s="5" customFormat="1" ht="15" customHeight="1">
      <c r="A106" s="8"/>
      <c r="E106" s="8"/>
      <c r="F106" s="8"/>
      <c r="G106" s="64"/>
      <c r="H106" s="69"/>
    </row>
    <row r="107" spans="1:8" s="5" customFormat="1" ht="15" customHeight="1">
      <c r="A107" s="8"/>
      <c r="E107" s="8"/>
      <c r="F107" s="8"/>
      <c r="G107" s="64"/>
      <c r="H107" s="69"/>
    </row>
    <row r="108" spans="1:8" s="5" customFormat="1" ht="15" customHeight="1">
      <c r="A108" s="8"/>
      <c r="E108" s="8"/>
      <c r="F108" s="8"/>
      <c r="G108" s="64"/>
      <c r="H108" s="69"/>
    </row>
    <row r="109" spans="1:8" s="5" customFormat="1" ht="15" customHeight="1">
      <c r="A109" s="8"/>
      <c r="E109" s="8"/>
      <c r="F109" s="8"/>
      <c r="G109" s="64"/>
      <c r="H109" s="69"/>
    </row>
    <row r="110" spans="1:8" s="5" customFormat="1" ht="15" customHeight="1">
      <c r="A110" s="8"/>
      <c r="E110" s="8"/>
      <c r="F110" s="8"/>
      <c r="G110" s="64"/>
      <c r="H110" s="69"/>
    </row>
    <row r="111" spans="1:8" s="5" customFormat="1" ht="15" customHeight="1">
      <c r="A111" s="8"/>
      <c r="E111" s="8"/>
      <c r="F111" s="8"/>
      <c r="G111" s="64"/>
      <c r="H111" s="69"/>
    </row>
    <row r="112" spans="1:8" s="5" customFormat="1" ht="15" customHeight="1">
      <c r="A112" s="8"/>
      <c r="E112" s="8"/>
      <c r="F112" s="8"/>
      <c r="G112" s="64"/>
      <c r="H112" s="69"/>
    </row>
  </sheetData>
  <sheetProtection/>
  <mergeCells count="21">
    <mergeCell ref="G5:H5"/>
    <mergeCell ref="F5:F6"/>
    <mergeCell ref="D5:D6"/>
    <mergeCell ref="E2:F2"/>
    <mergeCell ref="A1:E1"/>
    <mergeCell ref="A3:E3"/>
    <mergeCell ref="A4:E4"/>
    <mergeCell ref="A5:A6"/>
    <mergeCell ref="B5:B6"/>
    <mergeCell ref="A35:F35"/>
    <mergeCell ref="E36:F36"/>
    <mergeCell ref="A37:F37"/>
    <mergeCell ref="A38:F38"/>
    <mergeCell ref="C5:C6"/>
    <mergeCell ref="E5:E6"/>
    <mergeCell ref="A39:A40"/>
    <mergeCell ref="B39:B40"/>
    <mergeCell ref="C39:C40"/>
    <mergeCell ref="D39:D40"/>
    <mergeCell ref="E39:E40"/>
    <mergeCell ref="F39:F40"/>
  </mergeCells>
  <printOptions/>
  <pageMargins left="0.15748031496062992" right="0.15748031496062992" top="0.2362204724409449" bottom="0.2755905511811024" header="0.2362204724409449" footer="0.15748031496062992"/>
  <pageSetup fitToHeight="2" horizontalDpi="600" verticalDpi="600" orientation="portrait" paperSize="9" scale="103" r:id="rId1"/>
  <rowBreaks count="1" manualBreakCount="1">
    <brk id="3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15"/>
  <sheetViews>
    <sheetView view="pageBreakPreview" zoomScaleSheetLayoutView="100" zoomScalePageLayoutView="0" workbookViewId="0" topLeftCell="A43">
      <selection activeCell="C11" sqref="C11"/>
    </sheetView>
  </sheetViews>
  <sheetFormatPr defaultColWidth="9.00390625" defaultRowHeight="12.75"/>
  <cols>
    <col min="1" max="1" width="7.75390625" style="27" customWidth="1"/>
    <col min="2" max="2" width="7.75390625" style="27" hidden="1" customWidth="1"/>
    <col min="3" max="3" width="62.375" style="38" customWidth="1"/>
    <col min="4" max="4" width="10.875" style="27" customWidth="1"/>
    <col min="5" max="5" width="17.00390625" style="27" customWidth="1"/>
    <col min="6" max="6" width="11.875" style="27" hidden="1" customWidth="1"/>
    <col min="7" max="7" width="9.125" style="78" hidden="1" customWidth="1"/>
    <col min="8" max="8" width="0" style="38" hidden="1" customWidth="1"/>
    <col min="9" max="9" width="4.875" style="27" hidden="1" customWidth="1"/>
    <col min="10" max="35" width="4.625" style="27" hidden="1" customWidth="1"/>
    <col min="36" max="48" width="4.625" style="38" hidden="1" customWidth="1"/>
    <col min="49" max="16384" width="9.125" style="38" customWidth="1"/>
  </cols>
  <sheetData>
    <row r="1" spans="2:5" s="1" customFormat="1" ht="15.75">
      <c r="B1" s="187" t="s">
        <v>26</v>
      </c>
      <c r="C1" s="187"/>
      <c r="D1" s="187"/>
      <c r="E1" s="187"/>
    </row>
    <row r="2" spans="1:48" ht="18.75" customHeight="1">
      <c r="A2" s="38"/>
      <c r="C2" s="169" t="s">
        <v>67</v>
      </c>
      <c r="D2" s="169"/>
      <c r="E2" s="169"/>
      <c r="F2" s="45"/>
      <c r="I2" s="46">
        <v>1</v>
      </c>
      <c r="J2" s="46">
        <v>2</v>
      </c>
      <c r="K2" s="46">
        <v>3</v>
      </c>
      <c r="L2" s="46">
        <v>4</v>
      </c>
      <c r="M2" s="46">
        <v>5</v>
      </c>
      <c r="N2" s="46">
        <v>6</v>
      </c>
      <c r="O2" s="46">
        <v>7</v>
      </c>
      <c r="P2" s="46">
        <v>8</v>
      </c>
      <c r="Q2" s="46">
        <v>9</v>
      </c>
      <c r="R2" s="46">
        <v>10</v>
      </c>
      <c r="S2" s="46">
        <v>11</v>
      </c>
      <c r="T2" s="46">
        <v>12</v>
      </c>
      <c r="U2" s="46">
        <v>13</v>
      </c>
      <c r="V2" s="46">
        <v>14</v>
      </c>
      <c r="W2" s="46">
        <v>15</v>
      </c>
      <c r="X2" s="46">
        <v>16</v>
      </c>
      <c r="Y2" s="46">
        <v>17</v>
      </c>
      <c r="Z2" s="46">
        <v>18</v>
      </c>
      <c r="AA2" s="46">
        <v>19</v>
      </c>
      <c r="AB2" s="46">
        <v>20</v>
      </c>
      <c r="AC2" s="46">
        <v>21</v>
      </c>
      <c r="AD2" s="46">
        <v>22</v>
      </c>
      <c r="AE2" s="46">
        <v>23</v>
      </c>
      <c r="AF2" s="46">
        <v>24</v>
      </c>
      <c r="AG2" s="46">
        <v>25</v>
      </c>
      <c r="AH2" s="46">
        <v>26</v>
      </c>
      <c r="AI2" s="46">
        <v>27</v>
      </c>
      <c r="AJ2" s="47">
        <v>28</v>
      </c>
      <c r="AK2" s="47">
        <v>29</v>
      </c>
      <c r="AL2" s="46">
        <v>30</v>
      </c>
      <c r="AM2" s="47">
        <v>31</v>
      </c>
      <c r="AN2" s="47">
        <v>32</v>
      </c>
      <c r="AO2" s="46">
        <v>33</v>
      </c>
      <c r="AP2" s="47">
        <v>34</v>
      </c>
      <c r="AQ2" s="47">
        <v>35</v>
      </c>
      <c r="AR2" s="46">
        <v>36</v>
      </c>
      <c r="AS2" s="47">
        <v>37</v>
      </c>
      <c r="AT2" s="47">
        <v>38</v>
      </c>
      <c r="AU2" s="46">
        <v>39</v>
      </c>
      <c r="AV2" s="47">
        <v>40</v>
      </c>
    </row>
    <row r="3" spans="1:48" ht="18.75" customHeight="1">
      <c r="A3" s="38"/>
      <c r="C3" s="169" t="s">
        <v>112</v>
      </c>
      <c r="D3" s="169"/>
      <c r="E3" s="169"/>
      <c r="F3" s="45"/>
      <c r="I3" s="46">
        <v>300</v>
      </c>
      <c r="J3" s="46">
        <v>270</v>
      </c>
      <c r="K3" s="46">
        <v>245</v>
      </c>
      <c r="L3" s="46">
        <v>225</v>
      </c>
      <c r="M3" s="46">
        <v>210</v>
      </c>
      <c r="N3" s="46">
        <v>200</v>
      </c>
      <c r="O3" s="46">
        <v>190</v>
      </c>
      <c r="P3" s="46">
        <v>180</v>
      </c>
      <c r="Q3" s="46">
        <v>170</v>
      </c>
      <c r="R3" s="46">
        <v>160</v>
      </c>
      <c r="S3" s="46">
        <v>150</v>
      </c>
      <c r="T3" s="46">
        <v>145</v>
      </c>
      <c r="U3" s="46">
        <v>140</v>
      </c>
      <c r="V3" s="46">
        <v>135</v>
      </c>
      <c r="W3" s="46">
        <v>130</v>
      </c>
      <c r="X3" s="46">
        <v>125</v>
      </c>
      <c r="Y3" s="46">
        <v>120</v>
      </c>
      <c r="Z3" s="46">
        <v>115</v>
      </c>
      <c r="AA3" s="46">
        <v>110</v>
      </c>
      <c r="AB3" s="46">
        <v>105</v>
      </c>
      <c r="AC3" s="46">
        <v>100</v>
      </c>
      <c r="AD3" s="46">
        <v>96</v>
      </c>
      <c r="AE3" s="46">
        <v>92</v>
      </c>
      <c r="AF3" s="46">
        <v>88</v>
      </c>
      <c r="AG3" s="46">
        <v>84</v>
      </c>
      <c r="AH3" s="46">
        <v>80</v>
      </c>
      <c r="AI3" s="46">
        <v>76</v>
      </c>
      <c r="AJ3" s="47">
        <v>72</v>
      </c>
      <c r="AK3" s="47">
        <v>68</v>
      </c>
      <c r="AL3" s="47">
        <v>64</v>
      </c>
      <c r="AM3" s="47">
        <v>60</v>
      </c>
      <c r="AN3" s="47">
        <v>57</v>
      </c>
      <c r="AO3" s="47">
        <v>54</v>
      </c>
      <c r="AP3" s="47">
        <v>51</v>
      </c>
      <c r="AQ3" s="47">
        <v>48</v>
      </c>
      <c r="AR3" s="47">
        <v>45</v>
      </c>
      <c r="AS3" s="47">
        <v>42</v>
      </c>
      <c r="AT3" s="47">
        <v>39</v>
      </c>
      <c r="AU3" s="47">
        <v>36</v>
      </c>
      <c r="AV3" s="47">
        <v>33</v>
      </c>
    </row>
    <row r="4" spans="2:7" s="40" customFormat="1" ht="18.75" customHeight="1">
      <c r="B4" s="27"/>
      <c r="C4" s="39"/>
      <c r="D4" s="168" t="s">
        <v>71</v>
      </c>
      <c r="E4" s="168"/>
      <c r="F4" s="45"/>
      <c r="G4" s="78"/>
    </row>
    <row r="5" spans="1:7" s="40" customFormat="1" ht="18.75" customHeight="1">
      <c r="A5" s="45"/>
      <c r="B5" s="27"/>
      <c r="C5" s="39"/>
      <c r="D5" s="39"/>
      <c r="E5" s="45"/>
      <c r="F5" s="45"/>
      <c r="G5" s="78"/>
    </row>
    <row r="6" spans="1:7" s="27" customFormat="1" ht="51.75" customHeight="1">
      <c r="A6" s="72" t="s">
        <v>23</v>
      </c>
      <c r="B6" s="46" t="s">
        <v>68</v>
      </c>
      <c r="C6" s="72" t="s">
        <v>18</v>
      </c>
      <c r="D6" s="72" t="s">
        <v>92</v>
      </c>
      <c r="E6" s="72" t="s">
        <v>87</v>
      </c>
      <c r="F6" s="35" t="s">
        <v>102</v>
      </c>
      <c r="G6" s="79" t="s">
        <v>113</v>
      </c>
    </row>
    <row r="7" spans="1:35" s="41" customFormat="1" ht="18.75" customHeight="1">
      <c r="A7" s="82"/>
      <c r="B7" s="42"/>
      <c r="C7" s="167" t="s">
        <v>47</v>
      </c>
      <c r="D7" s="167"/>
      <c r="E7" s="167"/>
      <c r="F7" s="3"/>
      <c r="G7" s="77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s="41" customFormat="1" ht="15" customHeight="1">
      <c r="A8" s="73">
        <v>1</v>
      </c>
      <c r="B8" s="42"/>
      <c r="C8" s="87" t="s">
        <v>0</v>
      </c>
      <c r="D8" s="98" t="str">
        <f>CONCATENATE(F8,"",G8)</f>
        <v>59,2</v>
      </c>
      <c r="E8" s="73">
        <f>LOOKUP(A8,$I$2:$AI$2:$I$3:$AI$3)</f>
        <v>300</v>
      </c>
      <c r="F8" s="2"/>
      <c r="G8" s="80" t="s">
        <v>499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s="41" customFormat="1" ht="15" customHeight="1">
      <c r="A9" s="73"/>
      <c r="B9" s="42">
        <v>374</v>
      </c>
      <c r="C9" s="74" t="s">
        <v>312</v>
      </c>
      <c r="D9" s="98"/>
      <c r="E9" s="73"/>
      <c r="F9" s="2"/>
      <c r="G9" s="80" t="s">
        <v>499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41" customFormat="1" ht="15" customHeight="1">
      <c r="A10" s="73"/>
      <c r="B10" s="42"/>
      <c r="C10" s="74" t="s">
        <v>315</v>
      </c>
      <c r="D10" s="98"/>
      <c r="E10" s="73"/>
      <c r="F10" s="43"/>
      <c r="G10" s="80" t="s">
        <v>499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s="41" customFormat="1" ht="15" customHeight="1">
      <c r="A11" s="73"/>
      <c r="B11" s="42"/>
      <c r="C11" s="74" t="s">
        <v>314</v>
      </c>
      <c r="D11" s="98"/>
      <c r="E11" s="73"/>
      <c r="F11" s="43"/>
      <c r="G11" s="80" t="s">
        <v>499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s="41" customFormat="1" ht="21" customHeight="1">
      <c r="A12" s="73"/>
      <c r="B12" s="42">
        <v>375</v>
      </c>
      <c r="C12" s="74" t="s">
        <v>311</v>
      </c>
      <c r="D12" s="98"/>
      <c r="E12" s="73"/>
      <c r="F12" s="43"/>
      <c r="G12" s="80" t="s">
        <v>499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s="41" customFormat="1" ht="15.75">
      <c r="A13" s="73">
        <v>2</v>
      </c>
      <c r="B13" s="42"/>
      <c r="C13" s="87" t="s">
        <v>1</v>
      </c>
      <c r="D13" s="98" t="str">
        <f>CONCATENATE(F13,":",G13)</f>
        <v>1:02,1</v>
      </c>
      <c r="E13" s="73">
        <f>LOOKUP(A13,$I$2:$AI$2:$I$3:$AI$3)</f>
        <v>270</v>
      </c>
      <c r="F13" s="43">
        <v>1</v>
      </c>
      <c r="G13" s="81" t="s">
        <v>503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s="41" customFormat="1" ht="15" customHeight="1">
      <c r="A14" s="73"/>
      <c r="B14" s="42">
        <v>378</v>
      </c>
      <c r="C14" s="74" t="s">
        <v>300</v>
      </c>
      <c r="D14" s="98"/>
      <c r="E14" s="73"/>
      <c r="F14" s="43">
        <v>1</v>
      </c>
      <c r="G14" s="81" t="s">
        <v>503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s="41" customFormat="1" ht="15" customHeight="1">
      <c r="A15" s="73"/>
      <c r="B15" s="42"/>
      <c r="C15" s="74" t="s">
        <v>302</v>
      </c>
      <c r="D15" s="98"/>
      <c r="E15" s="73"/>
      <c r="F15" s="43">
        <v>1</v>
      </c>
      <c r="G15" s="81" t="s">
        <v>503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s="41" customFormat="1" ht="15" customHeight="1">
      <c r="A16" s="73"/>
      <c r="B16" s="42"/>
      <c r="C16" s="74" t="s">
        <v>299</v>
      </c>
      <c r="D16" s="98"/>
      <c r="E16" s="73"/>
      <c r="F16" s="43">
        <v>1</v>
      </c>
      <c r="G16" s="81" t="s">
        <v>503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s="41" customFormat="1" ht="17.25" customHeight="1">
      <c r="A17" s="73"/>
      <c r="B17" s="42">
        <v>379</v>
      </c>
      <c r="C17" s="74" t="s">
        <v>301</v>
      </c>
      <c r="D17" s="98"/>
      <c r="E17" s="73"/>
      <c r="F17" s="43">
        <v>1</v>
      </c>
      <c r="G17" s="81" t="s">
        <v>503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s="41" customFormat="1" ht="31.5">
      <c r="A18" s="73">
        <v>3</v>
      </c>
      <c r="B18" s="42"/>
      <c r="C18" s="87" t="s">
        <v>13</v>
      </c>
      <c r="D18" s="98" t="str">
        <f>CONCATENATE(F18,":",G18)</f>
        <v>1:02,9</v>
      </c>
      <c r="E18" s="73">
        <f>LOOKUP(A18,$I$2:$AI$2:$I$3:$AI$3)</f>
        <v>245</v>
      </c>
      <c r="F18" s="43">
        <v>1</v>
      </c>
      <c r="G18" s="81" t="s">
        <v>510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s="41" customFormat="1" ht="15" customHeight="1">
      <c r="A19" s="73"/>
      <c r="B19" s="42">
        <v>366</v>
      </c>
      <c r="C19" s="74" t="s">
        <v>467</v>
      </c>
      <c r="D19" s="98"/>
      <c r="E19" s="73"/>
      <c r="F19" s="43">
        <v>1</v>
      </c>
      <c r="G19" s="81" t="s">
        <v>510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s="41" customFormat="1" ht="15" customHeight="1">
      <c r="A20" s="73"/>
      <c r="B20" s="42"/>
      <c r="C20" s="74" t="s">
        <v>468</v>
      </c>
      <c r="D20" s="98"/>
      <c r="E20" s="73"/>
      <c r="F20" s="43">
        <v>1</v>
      </c>
      <c r="G20" s="81" t="s">
        <v>510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s="41" customFormat="1" ht="15" customHeight="1">
      <c r="A21" s="73"/>
      <c r="B21" s="42"/>
      <c r="C21" s="74" t="s">
        <v>469</v>
      </c>
      <c r="D21" s="98"/>
      <c r="E21" s="73"/>
      <c r="F21" s="43">
        <v>1</v>
      </c>
      <c r="G21" s="81" t="s">
        <v>510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s="41" customFormat="1" ht="15" customHeight="1">
      <c r="A22" s="73"/>
      <c r="B22" s="42">
        <v>367</v>
      </c>
      <c r="C22" s="74" t="s">
        <v>470</v>
      </c>
      <c r="D22" s="98"/>
      <c r="E22" s="73"/>
      <c r="F22" s="43">
        <v>1</v>
      </c>
      <c r="G22" s="81" t="s">
        <v>510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s="41" customFormat="1" ht="15.75">
      <c r="A23" s="73">
        <v>4</v>
      </c>
      <c r="B23" s="42"/>
      <c r="C23" s="87" t="s">
        <v>7</v>
      </c>
      <c r="D23" s="98" t="str">
        <f>CONCATENATE(F23,":",G23)</f>
        <v>1:06,2</v>
      </c>
      <c r="E23" s="73">
        <f>LOOKUP(A23,$I$2:$AI$2:$I$3:$AI$3)</f>
        <v>225</v>
      </c>
      <c r="F23" s="43">
        <v>1</v>
      </c>
      <c r="G23" s="81" t="s">
        <v>512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s="41" customFormat="1" ht="15" customHeight="1">
      <c r="A24" s="73"/>
      <c r="B24" s="42">
        <v>19</v>
      </c>
      <c r="C24" s="74" t="s">
        <v>285</v>
      </c>
      <c r="D24" s="98"/>
      <c r="E24" s="73"/>
      <c r="F24" s="43">
        <v>1</v>
      </c>
      <c r="G24" s="81" t="s">
        <v>512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s="41" customFormat="1" ht="15" customHeight="1">
      <c r="A25" s="73"/>
      <c r="B25" s="42"/>
      <c r="C25" s="74" t="s">
        <v>283</v>
      </c>
      <c r="D25" s="98"/>
      <c r="E25" s="73"/>
      <c r="F25" s="43">
        <v>1</v>
      </c>
      <c r="G25" s="81" t="s">
        <v>512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1" customFormat="1" ht="15" customHeight="1">
      <c r="A26" s="73"/>
      <c r="B26" s="42"/>
      <c r="C26" s="74" t="s">
        <v>284</v>
      </c>
      <c r="D26" s="98"/>
      <c r="E26" s="73"/>
      <c r="F26" s="43">
        <v>1</v>
      </c>
      <c r="G26" s="81" t="s">
        <v>512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1" customFormat="1" ht="18" customHeight="1">
      <c r="A27" s="73"/>
      <c r="B27" s="42">
        <v>20</v>
      </c>
      <c r="C27" s="129" t="s">
        <v>446</v>
      </c>
      <c r="D27" s="98"/>
      <c r="E27" s="73"/>
      <c r="F27" s="43">
        <v>1</v>
      </c>
      <c r="G27" s="81" t="s">
        <v>512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1" customFormat="1" ht="31.5">
      <c r="A28" s="73">
        <v>5</v>
      </c>
      <c r="B28" s="42"/>
      <c r="C28" s="87" t="s">
        <v>2</v>
      </c>
      <c r="D28" s="98" t="str">
        <f>CONCATENATE(F28,":",G28)</f>
        <v>1:06,5</v>
      </c>
      <c r="E28" s="73">
        <f>LOOKUP(A28,$I$2:$AI$2:$I$3:$AI$3)</f>
        <v>210</v>
      </c>
      <c r="F28" s="43">
        <v>1</v>
      </c>
      <c r="G28" s="81" t="s">
        <v>516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s="41" customFormat="1" ht="15" customHeight="1">
      <c r="A29" s="73"/>
      <c r="B29" s="42">
        <v>408</v>
      </c>
      <c r="C29" s="74" t="s">
        <v>422</v>
      </c>
      <c r="D29" s="98"/>
      <c r="E29" s="73"/>
      <c r="F29" s="43">
        <v>1</v>
      </c>
      <c r="G29" s="81" t="s">
        <v>516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1" customFormat="1" ht="15" customHeight="1">
      <c r="A30" s="73"/>
      <c r="B30" s="42"/>
      <c r="C30" s="74" t="s">
        <v>423</v>
      </c>
      <c r="D30" s="98"/>
      <c r="E30" s="73"/>
      <c r="F30" s="43">
        <v>1</v>
      </c>
      <c r="G30" s="81" t="s">
        <v>516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1" customFormat="1" ht="15" customHeight="1">
      <c r="A31" s="73"/>
      <c r="B31" s="42"/>
      <c r="C31" s="128" t="s">
        <v>421</v>
      </c>
      <c r="D31" s="98"/>
      <c r="E31" s="73"/>
      <c r="F31" s="43">
        <v>1</v>
      </c>
      <c r="G31" s="81" t="s">
        <v>516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1" customFormat="1" ht="15" customHeight="1">
      <c r="A32" s="73"/>
      <c r="B32" s="42">
        <v>480</v>
      </c>
      <c r="C32" s="74" t="s">
        <v>424</v>
      </c>
      <c r="D32" s="98"/>
      <c r="E32" s="73"/>
      <c r="F32" s="43">
        <v>1</v>
      </c>
      <c r="G32" s="81" t="s">
        <v>516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1" customFormat="1" ht="31.5">
      <c r="A33" s="73">
        <v>6</v>
      </c>
      <c r="B33" s="42"/>
      <c r="C33" s="87" t="s">
        <v>6</v>
      </c>
      <c r="D33" s="98" t="str">
        <f>CONCATENATE(F33,":",G33)</f>
        <v>1:07,6</v>
      </c>
      <c r="E33" s="73">
        <f>LOOKUP(A33,$I$2:$AI$2:$I$3:$AI$3)</f>
        <v>200</v>
      </c>
      <c r="F33" s="43">
        <v>1</v>
      </c>
      <c r="G33" s="81" t="s">
        <v>517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1" customFormat="1" ht="15" customHeight="1">
      <c r="A34" s="73"/>
      <c r="B34" s="42">
        <v>370</v>
      </c>
      <c r="C34" s="74" t="s">
        <v>323</v>
      </c>
      <c r="D34" s="98"/>
      <c r="E34" s="73"/>
      <c r="F34" s="43">
        <v>1</v>
      </c>
      <c r="G34" s="81" t="s">
        <v>517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41" customFormat="1" ht="15" customHeight="1">
      <c r="A35" s="73"/>
      <c r="B35" s="42"/>
      <c r="C35" s="74" t="s">
        <v>324</v>
      </c>
      <c r="D35" s="98"/>
      <c r="E35" s="73"/>
      <c r="F35" s="43">
        <v>1</v>
      </c>
      <c r="G35" s="81" t="s">
        <v>517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41" customFormat="1" ht="15" customHeight="1">
      <c r="A36" s="73"/>
      <c r="B36" s="42"/>
      <c r="C36" s="74" t="s">
        <v>322</v>
      </c>
      <c r="D36" s="98"/>
      <c r="E36" s="73"/>
      <c r="F36" s="43">
        <v>1</v>
      </c>
      <c r="G36" s="81" t="s">
        <v>517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s="41" customFormat="1" ht="19.5" customHeight="1">
      <c r="A37" s="73"/>
      <c r="B37" s="42">
        <v>371</v>
      </c>
      <c r="C37" s="74" t="s">
        <v>465</v>
      </c>
      <c r="D37" s="98"/>
      <c r="E37" s="73"/>
      <c r="F37" s="43">
        <v>1</v>
      </c>
      <c r="G37" s="81" t="s">
        <v>517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s="41" customFormat="1" ht="15.75">
      <c r="A38" s="73">
        <v>7</v>
      </c>
      <c r="B38" s="42"/>
      <c r="C38" s="87" t="s">
        <v>5</v>
      </c>
      <c r="D38" s="98" t="str">
        <f>CONCATENATE(F38,":",G38)</f>
        <v>1:07,8</v>
      </c>
      <c r="E38" s="73">
        <f>LOOKUP(A38,$I$2:$AI$2:$I$3:$AI$3)</f>
        <v>190</v>
      </c>
      <c r="F38" s="43">
        <v>1</v>
      </c>
      <c r="G38" s="81" t="s">
        <v>518</v>
      </c>
      <c r="H38" s="127">
        <v>0.0007708333333333334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s="41" customFormat="1" ht="15" customHeight="1">
      <c r="A39" s="73"/>
      <c r="B39" s="42">
        <v>351</v>
      </c>
      <c r="C39" s="130" t="s">
        <v>453</v>
      </c>
      <c r="D39" s="98"/>
      <c r="E39" s="73"/>
      <c r="F39" s="2"/>
      <c r="G39" s="81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s="41" customFormat="1" ht="15" customHeight="1">
      <c r="A40" s="73"/>
      <c r="B40" s="42"/>
      <c r="C40" s="74" t="s">
        <v>454</v>
      </c>
      <c r="D40" s="98"/>
      <c r="E40" s="73"/>
      <c r="F40" s="43"/>
      <c r="G40" s="81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s="41" customFormat="1" ht="15" customHeight="1">
      <c r="A41" s="73"/>
      <c r="B41" s="42"/>
      <c r="C41" s="74" t="s">
        <v>455</v>
      </c>
      <c r="D41" s="98"/>
      <c r="E41" s="73"/>
      <c r="F41" s="43"/>
      <c r="G41" s="81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s="41" customFormat="1" ht="15.75" customHeight="1">
      <c r="A42" s="73"/>
      <c r="B42" s="42">
        <v>352</v>
      </c>
      <c r="C42" s="74" t="s">
        <v>456</v>
      </c>
      <c r="D42" s="98"/>
      <c r="E42" s="73"/>
      <c r="F42" s="43"/>
      <c r="G42" s="81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s="41" customFormat="1" ht="18.75" customHeight="1">
      <c r="A43" s="73"/>
      <c r="B43" s="42" t="s">
        <v>208</v>
      </c>
      <c r="C43" s="74" t="s">
        <v>11</v>
      </c>
      <c r="D43" s="98"/>
      <c r="E43" s="73"/>
      <c r="F43" s="43"/>
      <c r="G43" s="81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s="41" customFormat="1" ht="18.75" customHeight="1">
      <c r="A44" s="82"/>
      <c r="B44" s="42"/>
      <c r="C44" s="166" t="s">
        <v>48</v>
      </c>
      <c r="D44" s="166"/>
      <c r="E44" s="166"/>
      <c r="F44" s="43"/>
      <c r="G44" s="81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s="41" customFormat="1" ht="63">
      <c r="A45" s="73">
        <v>1</v>
      </c>
      <c r="B45" s="42"/>
      <c r="C45" s="87" t="s">
        <v>86</v>
      </c>
      <c r="D45" s="98" t="str">
        <f>CONCATENATE(F45,"",G45)</f>
        <v>58,4</v>
      </c>
      <c r="E45" s="73">
        <f>LOOKUP(A45,$I$2:$AI$2:$I$3:$AI$3)</f>
        <v>300</v>
      </c>
      <c r="F45" s="43"/>
      <c r="G45" s="81" t="s">
        <v>508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s="41" customFormat="1" ht="15" customHeight="1">
      <c r="A46" s="73"/>
      <c r="B46" s="42">
        <v>396</v>
      </c>
      <c r="C46" s="74" t="s">
        <v>271</v>
      </c>
      <c r="D46" s="98"/>
      <c r="E46" s="73"/>
      <c r="F46" s="43"/>
      <c r="G46" s="81" t="s">
        <v>508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s="41" customFormat="1" ht="15" customHeight="1">
      <c r="A47" s="73"/>
      <c r="B47" s="42"/>
      <c r="C47" s="74" t="s">
        <v>270</v>
      </c>
      <c r="D47" s="98"/>
      <c r="E47" s="73"/>
      <c r="F47" s="43"/>
      <c r="G47" s="81" t="s">
        <v>508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s="41" customFormat="1" ht="15" customHeight="1">
      <c r="A48" s="73"/>
      <c r="B48" s="42"/>
      <c r="C48" s="74" t="s">
        <v>269</v>
      </c>
      <c r="D48" s="98"/>
      <c r="E48" s="73"/>
      <c r="F48" s="43"/>
      <c r="G48" s="81" t="s">
        <v>508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s="41" customFormat="1" ht="15" customHeight="1">
      <c r="A49" s="73"/>
      <c r="B49" s="42">
        <v>397</v>
      </c>
      <c r="C49" s="74" t="s">
        <v>274</v>
      </c>
      <c r="D49" s="98"/>
      <c r="E49" s="73"/>
      <c r="F49" s="43"/>
      <c r="G49" s="81" t="s">
        <v>508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s="41" customFormat="1" ht="15.75">
      <c r="A50" s="73">
        <v>2</v>
      </c>
      <c r="B50" s="42"/>
      <c r="C50" s="87" t="s">
        <v>3</v>
      </c>
      <c r="D50" s="98" t="str">
        <f>CONCATENATE(F50,"",G50)</f>
        <v>59,1</v>
      </c>
      <c r="E50" s="73">
        <f>LOOKUP(A50,$I$2:$AI$2:$I$3:$AI$3)</f>
        <v>270</v>
      </c>
      <c r="F50" s="43"/>
      <c r="G50" s="81" t="s">
        <v>502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s="41" customFormat="1" ht="15" customHeight="1">
      <c r="A51" s="73"/>
      <c r="B51" s="42">
        <v>21</v>
      </c>
      <c r="C51" s="74" t="s">
        <v>188</v>
      </c>
      <c r="D51" s="98"/>
      <c r="E51" s="73"/>
      <c r="F51" s="2"/>
      <c r="G51" s="81" t="s">
        <v>502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s="41" customFormat="1" ht="15" customHeight="1">
      <c r="A52" s="73"/>
      <c r="B52" s="42"/>
      <c r="C52" s="74" t="s">
        <v>187</v>
      </c>
      <c r="D52" s="98"/>
      <c r="E52" s="73"/>
      <c r="F52" s="43"/>
      <c r="G52" s="81" t="s">
        <v>502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s="41" customFormat="1" ht="15" customHeight="1">
      <c r="A53" s="73"/>
      <c r="B53" s="42"/>
      <c r="C53" s="74" t="s">
        <v>189</v>
      </c>
      <c r="D53" s="98"/>
      <c r="E53" s="73"/>
      <c r="F53" s="43"/>
      <c r="G53" s="81" t="s">
        <v>502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s="41" customFormat="1" ht="15" customHeight="1">
      <c r="A54" s="73"/>
      <c r="B54" s="42">
        <v>296</v>
      </c>
      <c r="C54" s="74" t="s">
        <v>186</v>
      </c>
      <c r="D54" s="98"/>
      <c r="E54" s="73"/>
      <c r="F54" s="43"/>
      <c r="G54" s="81" t="s">
        <v>502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1:35" s="41" customFormat="1" ht="15.75">
      <c r="A55" s="73">
        <v>3</v>
      </c>
      <c r="B55" s="42"/>
      <c r="C55" s="87" t="s">
        <v>8</v>
      </c>
      <c r="D55" s="98" t="str">
        <f>CONCATENATE(F55,":",G55)</f>
        <v>1:04,0</v>
      </c>
      <c r="E55" s="73">
        <f>LOOKUP(A55,$I$2:$AI$2:$I$3:$AI$3)</f>
        <v>245</v>
      </c>
      <c r="F55" s="43">
        <v>1</v>
      </c>
      <c r="G55" s="81" t="s">
        <v>500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</row>
    <row r="56" spans="1:35" s="41" customFormat="1" ht="15" customHeight="1">
      <c r="A56" s="73"/>
      <c r="B56" s="42">
        <v>358</v>
      </c>
      <c r="C56" s="74" t="s">
        <v>461</v>
      </c>
      <c r="D56" s="98"/>
      <c r="E56" s="73"/>
      <c r="F56" s="43">
        <v>1</v>
      </c>
      <c r="G56" s="81" t="s">
        <v>500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s="41" customFormat="1" ht="15" customHeight="1">
      <c r="A57" s="73"/>
      <c r="B57" s="42"/>
      <c r="C57" s="74" t="s">
        <v>462</v>
      </c>
      <c r="D57" s="98"/>
      <c r="E57" s="73"/>
      <c r="F57" s="43">
        <v>1</v>
      </c>
      <c r="G57" s="81" t="s">
        <v>500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</row>
    <row r="58" spans="1:35" s="41" customFormat="1" ht="15" customHeight="1">
      <c r="A58" s="73"/>
      <c r="B58" s="42"/>
      <c r="C58" s="130" t="s">
        <v>463</v>
      </c>
      <c r="D58" s="98"/>
      <c r="E58" s="73"/>
      <c r="F58" s="43">
        <v>1</v>
      </c>
      <c r="G58" s="81" t="s">
        <v>500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</row>
    <row r="59" spans="1:35" s="41" customFormat="1" ht="15" customHeight="1">
      <c r="A59" s="73"/>
      <c r="B59" s="42">
        <v>357</v>
      </c>
      <c r="C59" s="74" t="s">
        <v>464</v>
      </c>
      <c r="D59" s="98"/>
      <c r="E59" s="73"/>
      <c r="F59" s="43">
        <v>1</v>
      </c>
      <c r="G59" s="81" t="s">
        <v>500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s="41" customFormat="1" ht="31.5" customHeight="1">
      <c r="A60" s="73">
        <v>4</v>
      </c>
      <c r="B60" s="42"/>
      <c r="C60" s="87" t="s">
        <v>663</v>
      </c>
      <c r="D60" s="98" t="str">
        <f>CONCATENATE(F60,":",G60)</f>
        <v>1:04,5</v>
      </c>
      <c r="E60" s="73">
        <f>LOOKUP(A60,$I$2:$AI$2:$I$3:$AI$3)</f>
        <v>225</v>
      </c>
      <c r="F60" s="43">
        <v>1</v>
      </c>
      <c r="G60" s="81" t="s">
        <v>504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</row>
    <row r="61" spans="1:35" s="41" customFormat="1" ht="15" customHeight="1">
      <c r="A61" s="73"/>
      <c r="B61" s="42">
        <v>390</v>
      </c>
      <c r="C61" s="74" t="s">
        <v>204</v>
      </c>
      <c r="D61" s="98"/>
      <c r="E61" s="73"/>
      <c r="F61" s="43">
        <v>1</v>
      </c>
      <c r="G61" s="81" t="s">
        <v>504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s="41" customFormat="1" ht="15" customHeight="1">
      <c r="A62" s="73"/>
      <c r="B62" s="42"/>
      <c r="C62" s="74" t="s">
        <v>205</v>
      </c>
      <c r="D62" s="98"/>
      <c r="E62" s="73"/>
      <c r="F62" s="43">
        <v>1</v>
      </c>
      <c r="G62" s="81" t="s">
        <v>504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</row>
    <row r="63" spans="1:35" s="41" customFormat="1" ht="15" customHeight="1">
      <c r="A63" s="73"/>
      <c r="B63" s="42"/>
      <c r="C63" s="74" t="s">
        <v>206</v>
      </c>
      <c r="D63" s="98"/>
      <c r="E63" s="73"/>
      <c r="F63" s="43">
        <v>1</v>
      </c>
      <c r="G63" s="81" t="s">
        <v>504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</row>
    <row r="64" spans="1:35" s="41" customFormat="1" ht="15" customHeight="1">
      <c r="A64" s="73"/>
      <c r="B64" s="42">
        <v>391</v>
      </c>
      <c r="C64" s="74" t="s">
        <v>207</v>
      </c>
      <c r="D64" s="98"/>
      <c r="E64" s="73"/>
      <c r="F64" s="43">
        <v>1</v>
      </c>
      <c r="G64" s="81" t="s">
        <v>504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s="41" customFormat="1" ht="19.5" customHeight="1">
      <c r="A65" s="73">
        <v>5</v>
      </c>
      <c r="B65" s="42"/>
      <c r="C65" s="87" t="s">
        <v>10</v>
      </c>
      <c r="D65" s="98" t="str">
        <f>CONCATENATE(F65,":",G65)</f>
        <v>1:06,6</v>
      </c>
      <c r="E65" s="73">
        <f>LOOKUP(A65,$I$2:$AI$2:$I$3:$AI$3)</f>
        <v>210</v>
      </c>
      <c r="F65" s="43">
        <v>1</v>
      </c>
      <c r="G65" s="81" t="s">
        <v>511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s="41" customFormat="1" ht="15" customHeight="1">
      <c r="A66" s="73"/>
      <c r="B66" s="42">
        <v>388</v>
      </c>
      <c r="C66" s="74" t="s">
        <v>234</v>
      </c>
      <c r="D66" s="98"/>
      <c r="E66" s="73"/>
      <c r="F66" s="43">
        <v>1</v>
      </c>
      <c r="G66" s="81" t="s">
        <v>511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s="41" customFormat="1" ht="15" customHeight="1">
      <c r="A67" s="73"/>
      <c r="B67" s="42"/>
      <c r="C67" s="74" t="s">
        <v>235</v>
      </c>
      <c r="D67" s="98"/>
      <c r="E67" s="73"/>
      <c r="F67" s="43">
        <v>1</v>
      </c>
      <c r="G67" s="81" t="s">
        <v>511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s="41" customFormat="1" ht="15" customHeight="1">
      <c r="A68" s="73"/>
      <c r="B68" s="42"/>
      <c r="C68" s="74" t="s">
        <v>232</v>
      </c>
      <c r="D68" s="98"/>
      <c r="E68" s="73"/>
      <c r="F68" s="43">
        <v>1</v>
      </c>
      <c r="G68" s="81" t="s">
        <v>511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s="41" customFormat="1" ht="15" customHeight="1">
      <c r="A69" s="73"/>
      <c r="B69" s="42">
        <v>389</v>
      </c>
      <c r="C69" s="74" t="s">
        <v>233</v>
      </c>
      <c r="D69" s="98"/>
      <c r="E69" s="73"/>
      <c r="F69" s="43">
        <v>1</v>
      </c>
      <c r="G69" s="81" t="s">
        <v>511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s="41" customFormat="1" ht="33" customHeight="1">
      <c r="A70" s="73">
        <v>6</v>
      </c>
      <c r="B70" s="42"/>
      <c r="C70" s="87" t="s">
        <v>9</v>
      </c>
      <c r="D70" s="98" t="str">
        <f>CONCATENATE(F70,":",G70)</f>
        <v>1:07,0</v>
      </c>
      <c r="E70" s="73">
        <f>LOOKUP(A70,$I$2:$AI$2:$I$3:$AI$3)</f>
        <v>200</v>
      </c>
      <c r="F70" s="43">
        <v>1</v>
      </c>
      <c r="G70" s="81" t="s">
        <v>513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41" customFormat="1" ht="15" customHeight="1">
      <c r="A71" s="73"/>
      <c r="B71" s="42">
        <v>349</v>
      </c>
      <c r="C71" s="74" t="s">
        <v>449</v>
      </c>
      <c r="D71" s="98"/>
      <c r="E71" s="73"/>
      <c r="F71" s="43">
        <v>1</v>
      </c>
      <c r="G71" s="81" t="s">
        <v>513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</row>
    <row r="72" spans="1:35" s="41" customFormat="1" ht="15" customHeight="1">
      <c r="A72" s="73"/>
      <c r="B72" s="42"/>
      <c r="C72" s="74" t="s">
        <v>450</v>
      </c>
      <c r="D72" s="98"/>
      <c r="E72" s="73"/>
      <c r="F72" s="43">
        <v>1</v>
      </c>
      <c r="G72" s="81" t="s">
        <v>513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41" customFormat="1" ht="15" customHeight="1">
      <c r="A73" s="73"/>
      <c r="B73" s="42"/>
      <c r="C73" s="74" t="s">
        <v>451</v>
      </c>
      <c r="D73" s="98"/>
      <c r="E73" s="73"/>
      <c r="F73" s="43">
        <v>1</v>
      </c>
      <c r="G73" s="81" t="s">
        <v>513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s="41" customFormat="1" ht="15" customHeight="1">
      <c r="A74" s="73"/>
      <c r="B74" s="42">
        <v>350</v>
      </c>
      <c r="C74" s="74" t="s">
        <v>452</v>
      </c>
      <c r="D74" s="98"/>
      <c r="E74" s="73"/>
      <c r="F74" s="43">
        <v>1</v>
      </c>
      <c r="G74" s="81" t="s">
        <v>513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s="41" customFormat="1" ht="47.25">
      <c r="A75" s="73">
        <v>7</v>
      </c>
      <c r="B75" s="42"/>
      <c r="C75" s="87" t="s">
        <v>4</v>
      </c>
      <c r="D75" s="98" t="str">
        <f>CONCATENATE(F75,":",G75)</f>
        <v>1:09,2</v>
      </c>
      <c r="E75" s="73">
        <f>LOOKUP(A75,$I$2:$AI$2:$I$3:$AI$3)</f>
        <v>190</v>
      </c>
      <c r="F75" s="43">
        <v>1</v>
      </c>
      <c r="G75" s="81" t="s">
        <v>515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s="41" customFormat="1" ht="15" customHeight="1">
      <c r="A76" s="73"/>
      <c r="B76" s="42">
        <v>8</v>
      </c>
      <c r="C76" s="74" t="s">
        <v>221</v>
      </c>
      <c r="D76" s="98"/>
      <c r="E76" s="73"/>
      <c r="F76" s="43">
        <v>1</v>
      </c>
      <c r="G76" s="81" t="s">
        <v>515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s="41" customFormat="1" ht="15" customHeight="1">
      <c r="A77" s="73"/>
      <c r="B77" s="42"/>
      <c r="C77" s="74" t="s">
        <v>223</v>
      </c>
      <c r="D77" s="98"/>
      <c r="E77" s="73"/>
      <c r="F77" s="43">
        <v>1</v>
      </c>
      <c r="G77" s="81" t="s">
        <v>515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s="41" customFormat="1" ht="15" customHeight="1">
      <c r="A78" s="73"/>
      <c r="B78" s="42"/>
      <c r="C78" s="74" t="s">
        <v>222</v>
      </c>
      <c r="D78" s="98"/>
      <c r="E78" s="73"/>
      <c r="F78" s="43">
        <v>1</v>
      </c>
      <c r="G78" s="81" t="s">
        <v>515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s="41" customFormat="1" ht="15" customHeight="1">
      <c r="A79" s="73"/>
      <c r="B79" s="42">
        <v>9</v>
      </c>
      <c r="C79" s="74" t="s">
        <v>224</v>
      </c>
      <c r="D79" s="98"/>
      <c r="E79" s="73"/>
      <c r="F79" s="43">
        <v>1</v>
      </c>
      <c r="G79" s="81" t="s">
        <v>515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s="41" customFormat="1" ht="31.5">
      <c r="A80" s="73">
        <v>8</v>
      </c>
      <c r="B80" s="42"/>
      <c r="C80" s="87" t="s">
        <v>106</v>
      </c>
      <c r="D80" s="98" t="str">
        <f>CONCATENATE(F80,":",G80)</f>
        <v>1:09,5</v>
      </c>
      <c r="E80" s="73">
        <f>LOOKUP(A80,$I$2:$AI$2:$I$3:$AI$3)</f>
        <v>180</v>
      </c>
      <c r="F80" s="43">
        <v>1</v>
      </c>
      <c r="G80" s="81" t="s">
        <v>506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</row>
    <row r="81" spans="1:35" s="41" customFormat="1" ht="15" customHeight="1">
      <c r="A81" s="73"/>
      <c r="B81" s="42">
        <v>364</v>
      </c>
      <c r="C81" s="74" t="s">
        <v>477</v>
      </c>
      <c r="D81" s="98"/>
      <c r="E81" s="73"/>
      <c r="F81" s="43">
        <v>1</v>
      </c>
      <c r="G81" s="81" t="s">
        <v>506</v>
      </c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</row>
    <row r="82" spans="1:35" s="41" customFormat="1" ht="15" customHeight="1">
      <c r="A82" s="73"/>
      <c r="B82" s="42"/>
      <c r="C82" s="74" t="s">
        <v>478</v>
      </c>
      <c r="D82" s="98"/>
      <c r="E82" s="73"/>
      <c r="F82" s="43">
        <v>1</v>
      </c>
      <c r="G82" s="81" t="s">
        <v>506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</row>
    <row r="83" spans="1:35" s="41" customFormat="1" ht="15" customHeight="1">
      <c r="A83" s="73"/>
      <c r="B83" s="42"/>
      <c r="C83" s="74" t="s">
        <v>479</v>
      </c>
      <c r="D83" s="98"/>
      <c r="E83" s="73"/>
      <c r="F83" s="43">
        <v>1</v>
      </c>
      <c r="G83" s="81" t="s">
        <v>506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</row>
    <row r="84" spans="1:35" s="41" customFormat="1" ht="15" customHeight="1">
      <c r="A84" s="73"/>
      <c r="B84" s="42">
        <v>365</v>
      </c>
      <c r="C84" s="74" t="s">
        <v>480</v>
      </c>
      <c r="D84" s="98"/>
      <c r="E84" s="73"/>
      <c r="F84" s="43">
        <v>1</v>
      </c>
      <c r="G84" s="81" t="s">
        <v>506</v>
      </c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s="41" customFormat="1" ht="21" customHeight="1">
      <c r="A85" s="73">
        <v>9</v>
      </c>
      <c r="B85" s="42"/>
      <c r="C85" s="87" t="s">
        <v>16</v>
      </c>
      <c r="D85" s="98" t="str">
        <f>CONCATENATE(F85,":",G85)</f>
        <v>1:10,4</v>
      </c>
      <c r="E85" s="73">
        <f>LOOKUP(A85,$I$2:$AI$2:$I$3:$AI$3)</f>
        <v>170</v>
      </c>
      <c r="F85" s="43">
        <v>1</v>
      </c>
      <c r="G85" s="81" t="s">
        <v>509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</row>
    <row r="86" spans="1:35" s="41" customFormat="1" ht="15" customHeight="1">
      <c r="A86" s="73"/>
      <c r="B86" s="42">
        <v>346</v>
      </c>
      <c r="C86" s="74" t="s">
        <v>252</v>
      </c>
      <c r="D86" s="98"/>
      <c r="E86" s="73"/>
      <c r="F86" s="43">
        <v>1</v>
      </c>
      <c r="G86" s="81" t="s">
        <v>509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</row>
    <row r="87" spans="1:35" s="41" customFormat="1" ht="15" customHeight="1">
      <c r="A87" s="73"/>
      <c r="B87" s="42"/>
      <c r="C87" s="74" t="s">
        <v>255</v>
      </c>
      <c r="D87" s="98"/>
      <c r="E87" s="73"/>
      <c r="F87" s="43">
        <v>1</v>
      </c>
      <c r="G87" s="81" t="s">
        <v>509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</row>
    <row r="88" spans="1:35" s="41" customFormat="1" ht="15" customHeight="1">
      <c r="A88" s="73"/>
      <c r="B88" s="42"/>
      <c r="C88" s="74" t="s">
        <v>253</v>
      </c>
      <c r="D88" s="98"/>
      <c r="E88" s="73"/>
      <c r="F88" s="43">
        <v>1</v>
      </c>
      <c r="G88" s="81" t="s">
        <v>509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</row>
    <row r="89" spans="1:35" s="41" customFormat="1" ht="15" customHeight="1">
      <c r="A89" s="73"/>
      <c r="B89" s="42">
        <v>347</v>
      </c>
      <c r="C89" s="74" t="s">
        <v>254</v>
      </c>
      <c r="D89" s="98"/>
      <c r="E89" s="73"/>
      <c r="F89" s="43">
        <v>1</v>
      </c>
      <c r="G89" s="81" t="s">
        <v>509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</row>
    <row r="90" spans="1:35" s="41" customFormat="1" ht="21" customHeight="1">
      <c r="A90" s="73">
        <v>10</v>
      </c>
      <c r="B90" s="42"/>
      <c r="C90" s="87" t="s">
        <v>12</v>
      </c>
      <c r="D90" s="98" t="str">
        <f>CONCATENATE(F90,":",G90)</f>
        <v>1:14,0</v>
      </c>
      <c r="E90" s="73">
        <f>LOOKUP(A90,$I$2:$AI$2:$I$3:$AI$3)</f>
        <v>160</v>
      </c>
      <c r="F90" s="43">
        <v>1</v>
      </c>
      <c r="G90" s="81" t="s">
        <v>507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</row>
    <row r="91" spans="1:35" s="41" customFormat="1" ht="15" customHeight="1">
      <c r="A91" s="73"/>
      <c r="B91" s="42">
        <v>362</v>
      </c>
      <c r="C91" s="74" t="s">
        <v>481</v>
      </c>
      <c r="D91" s="98"/>
      <c r="E91" s="73"/>
      <c r="F91" s="43">
        <v>1</v>
      </c>
      <c r="G91" s="81" t="s">
        <v>507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</row>
    <row r="92" spans="1:35" s="41" customFormat="1" ht="15" customHeight="1">
      <c r="A92" s="73"/>
      <c r="B92" s="42"/>
      <c r="C92" s="74" t="s">
        <v>482</v>
      </c>
      <c r="D92" s="98"/>
      <c r="E92" s="73"/>
      <c r="F92" s="43">
        <v>1</v>
      </c>
      <c r="G92" s="81" t="s">
        <v>507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</row>
    <row r="93" spans="1:35" s="41" customFormat="1" ht="15" customHeight="1">
      <c r="A93" s="73"/>
      <c r="B93" s="42"/>
      <c r="C93" s="74" t="s">
        <v>242</v>
      </c>
      <c r="D93" s="98"/>
      <c r="E93" s="73"/>
      <c r="F93" s="43">
        <v>1</v>
      </c>
      <c r="G93" s="81" t="s">
        <v>507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</row>
    <row r="94" spans="1:35" s="41" customFormat="1" ht="15" customHeight="1">
      <c r="A94" s="73"/>
      <c r="B94" s="42">
        <v>363</v>
      </c>
      <c r="C94" s="74" t="s">
        <v>483</v>
      </c>
      <c r="D94" s="98"/>
      <c r="E94" s="73"/>
      <c r="F94" s="43">
        <v>1</v>
      </c>
      <c r="G94" s="81" t="s">
        <v>507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35" s="41" customFormat="1" ht="16.5" customHeight="1">
      <c r="A95" s="82"/>
      <c r="B95" s="42"/>
      <c r="C95" s="165" t="s">
        <v>49</v>
      </c>
      <c r="D95" s="165"/>
      <c r="E95" s="165"/>
      <c r="F95" s="43"/>
      <c r="G95" s="81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</row>
    <row r="96" spans="1:35" s="41" customFormat="1" ht="15" customHeight="1">
      <c r="A96" s="73">
        <v>1</v>
      </c>
      <c r="B96" s="42"/>
      <c r="C96" s="87" t="s">
        <v>178</v>
      </c>
      <c r="D96" s="98" t="str">
        <f>CONCATENATE(F96,":",G96)</f>
        <v>1:02,8</v>
      </c>
      <c r="E96" s="73">
        <f>LOOKUP(A96,$I$2:$AI$2:$I$3:$AI$3)</f>
        <v>300</v>
      </c>
      <c r="F96" s="43">
        <v>1</v>
      </c>
      <c r="G96" s="81" t="s">
        <v>514</v>
      </c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</row>
    <row r="97" spans="1:35" s="41" customFormat="1" ht="15" customHeight="1">
      <c r="A97" s="73"/>
      <c r="B97" s="42">
        <v>107</v>
      </c>
      <c r="C97" s="74" t="s">
        <v>170</v>
      </c>
      <c r="D97" s="98"/>
      <c r="E97" s="73"/>
      <c r="F97" s="43">
        <v>1</v>
      </c>
      <c r="G97" s="81" t="s">
        <v>514</v>
      </c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</row>
    <row r="98" spans="1:35" s="41" customFormat="1" ht="15" customHeight="1">
      <c r="A98" s="73"/>
      <c r="B98" s="42"/>
      <c r="C98" s="74" t="s">
        <v>173</v>
      </c>
      <c r="D98" s="98"/>
      <c r="E98" s="73"/>
      <c r="F98" s="43">
        <v>1</v>
      </c>
      <c r="G98" s="81" t="s">
        <v>514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</row>
    <row r="99" spans="1:35" s="41" customFormat="1" ht="15" customHeight="1">
      <c r="A99" s="73"/>
      <c r="B99" s="42"/>
      <c r="C99" s="74" t="s">
        <v>171</v>
      </c>
      <c r="D99" s="98"/>
      <c r="E99" s="73"/>
      <c r="F99" s="43">
        <v>1</v>
      </c>
      <c r="G99" s="81" t="s">
        <v>514</v>
      </c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</row>
    <row r="100" spans="1:35" s="41" customFormat="1" ht="17.25" customHeight="1">
      <c r="A100" s="73"/>
      <c r="B100" s="42">
        <v>110</v>
      </c>
      <c r="C100" s="74" t="s">
        <v>254</v>
      </c>
      <c r="D100" s="98"/>
      <c r="E100" s="73"/>
      <c r="F100" s="43">
        <v>1</v>
      </c>
      <c r="G100" s="81" t="s">
        <v>514</v>
      </c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</row>
    <row r="101" spans="1:35" s="41" customFormat="1" ht="31.5">
      <c r="A101" s="73">
        <v>2</v>
      </c>
      <c r="B101" s="42"/>
      <c r="C101" s="88" t="s">
        <v>15</v>
      </c>
      <c r="D101" s="98" t="str">
        <f>CONCATENATE(F101,":",G101)</f>
        <v>1:05,6</v>
      </c>
      <c r="E101" s="73">
        <f>LOOKUP(A101,$I$2:$AI$2:$I$3:$AI$3)</f>
        <v>270</v>
      </c>
      <c r="F101" s="43">
        <v>1</v>
      </c>
      <c r="G101" s="81" t="s">
        <v>526</v>
      </c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</row>
    <row r="102" spans="1:35" s="41" customFormat="1" ht="15" customHeight="1">
      <c r="A102" s="73"/>
      <c r="B102" s="42">
        <v>402</v>
      </c>
      <c r="C102" s="74" t="s">
        <v>164</v>
      </c>
      <c r="D102" s="58"/>
      <c r="E102" s="73"/>
      <c r="F102" s="43">
        <v>1</v>
      </c>
      <c r="G102" s="81" t="s">
        <v>501</v>
      </c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</row>
    <row r="103" spans="1:35" s="41" customFormat="1" ht="15" customHeight="1">
      <c r="A103" s="73"/>
      <c r="B103" s="42"/>
      <c r="C103" s="74" t="s">
        <v>161</v>
      </c>
      <c r="D103" s="58"/>
      <c r="E103" s="73"/>
      <c r="F103" s="43">
        <v>1</v>
      </c>
      <c r="G103" s="81" t="s">
        <v>501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</row>
    <row r="104" spans="1:35" s="41" customFormat="1" ht="15" customHeight="1">
      <c r="A104" s="73"/>
      <c r="B104" s="42"/>
      <c r="C104" s="74" t="s">
        <v>162</v>
      </c>
      <c r="D104" s="58"/>
      <c r="E104" s="73"/>
      <c r="F104" s="43">
        <v>1</v>
      </c>
      <c r="G104" s="81" t="s">
        <v>501</v>
      </c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</row>
    <row r="105" spans="1:35" s="41" customFormat="1" ht="14.25" customHeight="1">
      <c r="A105" s="73"/>
      <c r="B105" s="42">
        <v>403</v>
      </c>
      <c r="C105" s="74" t="s">
        <v>163</v>
      </c>
      <c r="D105" s="58"/>
      <c r="E105" s="73"/>
      <c r="F105" s="43">
        <v>1</v>
      </c>
      <c r="G105" s="81" t="s">
        <v>501</v>
      </c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s="41" customFormat="1" ht="31.5">
      <c r="A106" s="73">
        <v>3</v>
      </c>
      <c r="B106" s="42"/>
      <c r="C106" s="87" t="s">
        <v>107</v>
      </c>
      <c r="D106" s="98" t="str">
        <f>CONCATENATE(F106,":",G106)</f>
        <v>1:14,2</v>
      </c>
      <c r="E106" s="73">
        <f>LOOKUP(A106,$I$2:$AI$2:$I$3:$AI$3)</f>
        <v>245</v>
      </c>
      <c r="F106" s="43">
        <v>1</v>
      </c>
      <c r="G106" s="81" t="s">
        <v>520</v>
      </c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5" s="5" customFormat="1" ht="15" customHeight="1">
      <c r="A107" s="6"/>
      <c r="B107" s="42">
        <v>384</v>
      </c>
      <c r="C107" s="74" t="s">
        <v>152</v>
      </c>
      <c r="D107" s="7"/>
      <c r="E107" s="6"/>
    </row>
    <row r="108" spans="1:5" s="5" customFormat="1" ht="15" customHeight="1">
      <c r="A108" s="6"/>
      <c r="B108" s="42"/>
      <c r="C108" s="74" t="s">
        <v>148</v>
      </c>
      <c r="D108" s="7"/>
      <c r="E108" s="6"/>
    </row>
    <row r="109" spans="1:5" s="5" customFormat="1" ht="15" customHeight="1">
      <c r="A109" s="6"/>
      <c r="B109" s="42"/>
      <c r="C109" s="74" t="s">
        <v>147</v>
      </c>
      <c r="D109" s="7"/>
      <c r="E109" s="6"/>
    </row>
    <row r="110" spans="1:5" s="5" customFormat="1" ht="15" customHeight="1">
      <c r="A110" s="6"/>
      <c r="B110" s="42">
        <v>385</v>
      </c>
      <c r="C110" s="74" t="s">
        <v>149</v>
      </c>
      <c r="D110" s="7"/>
      <c r="E110" s="6"/>
    </row>
    <row r="111" spans="1:35" s="41" customFormat="1" ht="33" customHeight="1">
      <c r="A111" s="73"/>
      <c r="B111" s="42"/>
      <c r="C111" s="75" t="s">
        <v>14</v>
      </c>
      <c r="D111" s="58"/>
      <c r="E111" s="73"/>
      <c r="F111" s="43"/>
      <c r="G111" s="81" t="s">
        <v>525</v>
      </c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s="41" customFormat="1" ht="15.75">
      <c r="A112" s="43"/>
      <c r="B112" s="43"/>
      <c r="D112" s="43"/>
      <c r="E112" s="43"/>
      <c r="F112" s="43"/>
      <c r="G112" s="81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</row>
    <row r="113" ht="15">
      <c r="C113" s="38" t="s">
        <v>27</v>
      </c>
    </row>
    <row r="115" spans="3:48" s="27" customFormat="1" ht="19.5" customHeight="1">
      <c r="C115" s="38" t="s">
        <v>28</v>
      </c>
      <c r="G115" s="78"/>
      <c r="H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</row>
  </sheetData>
  <sheetProtection password="C628" sheet="1" formatCells="0" formatColumns="0" formatRows="0" insertColumns="0" insertRows="0" insertHyperlinks="0" deleteColumns="0" deleteRows="0"/>
  <mergeCells count="7">
    <mergeCell ref="C95:E95"/>
    <mergeCell ref="B1:E1"/>
    <mergeCell ref="C2:E2"/>
    <mergeCell ref="C3:E3"/>
    <mergeCell ref="D4:E4"/>
    <mergeCell ref="C7:E7"/>
    <mergeCell ref="C44:E44"/>
  </mergeCells>
  <printOptions/>
  <pageMargins left="0.15748031496062992" right="0.1968503937007874" top="0.15748031496062992" bottom="0.15748031496062992" header="0.31496062992125984" footer="0.15748031496062992"/>
  <pageSetup horizontalDpi="600" verticalDpi="600" orientation="portrait" paperSize="9" scale="91" r:id="rId1"/>
  <rowBreaks count="2" manualBreakCount="2">
    <brk id="43" max="4" man="1"/>
    <brk id="9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2"/>
  <sheetViews>
    <sheetView view="pageBreakPreview" zoomScaleSheetLayoutView="100" zoomScalePageLayoutView="0" workbookViewId="0" topLeftCell="A34">
      <selection activeCell="A43" sqref="A43:IV46"/>
    </sheetView>
  </sheetViews>
  <sheetFormatPr defaultColWidth="9.00390625" defaultRowHeight="12.75"/>
  <cols>
    <col min="1" max="1" width="5.00390625" style="4" customWidth="1"/>
    <col min="2" max="2" width="6.375" style="4" customWidth="1"/>
    <col min="3" max="3" width="67.375" style="16" customWidth="1"/>
    <col min="4" max="4" width="29.875" style="1" hidden="1" customWidth="1"/>
    <col min="5" max="5" width="18.25390625" style="4" customWidth="1"/>
    <col min="6" max="16384" width="9.125" style="1" customWidth="1"/>
  </cols>
  <sheetData>
    <row r="1" spans="1:5" ht="15.75">
      <c r="A1" s="187" t="s">
        <v>26</v>
      </c>
      <c r="B1" s="187"/>
      <c r="C1" s="187"/>
      <c r="D1" s="187"/>
      <c r="E1" s="187"/>
    </row>
    <row r="2" ht="12.75">
      <c r="E2" s="52" t="s">
        <v>71</v>
      </c>
    </row>
    <row r="3" ht="12.75">
      <c r="E3" s="52"/>
    </row>
    <row r="4" spans="1:5" ht="17.25" customHeight="1">
      <c r="A4" s="186" t="s">
        <v>45</v>
      </c>
      <c r="B4" s="186"/>
      <c r="C4" s="186"/>
      <c r="D4" s="186"/>
      <c r="E4" s="186"/>
    </row>
    <row r="5" spans="1:5" ht="17.25" customHeight="1">
      <c r="A5" s="34"/>
      <c r="B5" s="34"/>
      <c r="C5" s="84" t="s">
        <v>91</v>
      </c>
      <c r="D5" s="76" t="s">
        <v>91</v>
      </c>
      <c r="E5" s="34" t="s">
        <v>485</v>
      </c>
    </row>
    <row r="6" spans="1:5" s="2" customFormat="1" ht="12" customHeight="1">
      <c r="A6" s="157" t="s">
        <v>93</v>
      </c>
      <c r="B6" s="157" t="s">
        <v>35</v>
      </c>
      <c r="C6" s="157" t="s">
        <v>19</v>
      </c>
      <c r="D6" s="157" t="s">
        <v>18</v>
      </c>
      <c r="E6" s="157" t="s">
        <v>92</v>
      </c>
    </row>
    <row r="7" spans="1:5" s="2" customFormat="1" ht="16.5" customHeight="1">
      <c r="A7" s="157"/>
      <c r="B7" s="157"/>
      <c r="C7" s="157"/>
      <c r="D7" s="157"/>
      <c r="E7" s="157"/>
    </row>
    <row r="8" spans="1:5" s="2" customFormat="1" ht="21" customHeight="1">
      <c r="A8" s="3"/>
      <c r="B8" s="3"/>
      <c r="C8" s="108" t="s">
        <v>94</v>
      </c>
      <c r="D8" s="3"/>
      <c r="E8" s="3"/>
    </row>
    <row r="9" spans="1:5" s="2" customFormat="1" ht="18" customHeight="1">
      <c r="A9" s="6">
        <v>1</v>
      </c>
      <c r="B9" s="42"/>
      <c r="C9" s="87" t="s">
        <v>0</v>
      </c>
      <c r="D9" s="17"/>
      <c r="E9" s="58"/>
    </row>
    <row r="10" spans="1:5" s="2" customFormat="1" ht="18" customHeight="1">
      <c r="A10" s="6"/>
      <c r="B10" s="42">
        <v>374</v>
      </c>
      <c r="C10" s="74" t="s">
        <v>312</v>
      </c>
      <c r="D10" s="18"/>
      <c r="E10" s="6"/>
    </row>
    <row r="11" spans="1:5" s="5" customFormat="1" ht="15" customHeight="1">
      <c r="A11" s="6"/>
      <c r="B11" s="42"/>
      <c r="C11" s="74" t="s">
        <v>315</v>
      </c>
      <c r="D11" s="18"/>
      <c r="E11" s="6"/>
    </row>
    <row r="12" spans="1:5" s="5" customFormat="1" ht="15" customHeight="1">
      <c r="A12" s="6"/>
      <c r="B12" s="42"/>
      <c r="C12" s="74" t="s">
        <v>314</v>
      </c>
      <c r="D12" s="18"/>
      <c r="E12" s="6"/>
    </row>
    <row r="13" spans="1:5" s="5" customFormat="1" ht="15" customHeight="1">
      <c r="A13" s="6"/>
      <c r="B13" s="42">
        <v>375</v>
      </c>
      <c r="C13" s="74" t="s">
        <v>311</v>
      </c>
      <c r="D13" s="18"/>
      <c r="E13" s="6"/>
    </row>
    <row r="14" spans="1:5" s="5" customFormat="1" ht="15" customHeight="1">
      <c r="A14" s="6">
        <v>2</v>
      </c>
      <c r="B14" s="42"/>
      <c r="C14" s="87" t="s">
        <v>5</v>
      </c>
      <c r="D14" s="7"/>
      <c r="E14" s="58"/>
    </row>
    <row r="15" spans="1:5" s="5" customFormat="1" ht="15" customHeight="1">
      <c r="A15" s="6"/>
      <c r="B15" s="42">
        <v>351</v>
      </c>
      <c r="C15" s="101" t="s">
        <v>453</v>
      </c>
      <c r="D15" s="7"/>
      <c r="E15" s="6"/>
    </row>
    <row r="16" spans="1:5" s="5" customFormat="1" ht="15" customHeight="1">
      <c r="A16" s="6"/>
      <c r="B16" s="42"/>
      <c r="C16" s="74" t="s">
        <v>454</v>
      </c>
      <c r="D16" s="7"/>
      <c r="E16" s="6"/>
    </row>
    <row r="17" spans="1:5" s="5" customFormat="1" ht="15" customHeight="1">
      <c r="A17" s="6"/>
      <c r="B17" s="42"/>
      <c r="C17" s="74" t="s">
        <v>455</v>
      </c>
      <c r="D17" s="7"/>
      <c r="E17" s="6"/>
    </row>
    <row r="18" spans="1:5" s="5" customFormat="1" ht="15" customHeight="1">
      <c r="A18" s="6"/>
      <c r="B18" s="42">
        <v>352</v>
      </c>
      <c r="C18" s="74" t="s">
        <v>456</v>
      </c>
      <c r="D18" s="7"/>
      <c r="E18" s="6"/>
    </row>
    <row r="19" spans="1:5" s="2" customFormat="1" ht="16.5" customHeight="1">
      <c r="A19" s="3"/>
      <c r="B19" s="3"/>
      <c r="C19" s="109" t="s">
        <v>95</v>
      </c>
      <c r="D19" s="3"/>
      <c r="E19" s="3"/>
    </row>
    <row r="20" spans="1:5" s="5" customFormat="1" ht="15.75">
      <c r="A20" s="6">
        <v>1</v>
      </c>
      <c r="B20" s="42"/>
      <c r="C20" s="87" t="s">
        <v>8</v>
      </c>
      <c r="D20" s="17"/>
      <c r="E20" s="58"/>
    </row>
    <row r="21" spans="1:5" s="5" customFormat="1" ht="15" customHeight="1">
      <c r="A21" s="6"/>
      <c r="B21" s="42">
        <v>358</v>
      </c>
      <c r="C21" s="74" t="s">
        <v>461</v>
      </c>
      <c r="D21" s="7"/>
      <c r="E21" s="6"/>
    </row>
    <row r="22" spans="1:5" s="5" customFormat="1" ht="15" customHeight="1">
      <c r="A22" s="6"/>
      <c r="B22" s="42"/>
      <c r="C22" s="74" t="s">
        <v>462</v>
      </c>
      <c r="D22" s="7"/>
      <c r="E22" s="6"/>
    </row>
    <row r="23" spans="1:5" s="5" customFormat="1" ht="15" customHeight="1">
      <c r="A23" s="6"/>
      <c r="B23" s="42"/>
      <c r="C23" s="101" t="s">
        <v>463</v>
      </c>
      <c r="D23" s="7"/>
      <c r="E23" s="6"/>
    </row>
    <row r="24" spans="1:5" s="5" customFormat="1" ht="15" customHeight="1">
      <c r="A24" s="6"/>
      <c r="B24" s="42">
        <v>357</v>
      </c>
      <c r="C24" s="74" t="s">
        <v>464</v>
      </c>
      <c r="D24" s="7"/>
      <c r="E24" s="6"/>
    </row>
    <row r="25" spans="1:5" s="5" customFormat="1" ht="31.5">
      <c r="A25" s="6">
        <v>2</v>
      </c>
      <c r="B25" s="42"/>
      <c r="C25" s="88" t="s">
        <v>15</v>
      </c>
      <c r="D25" s="7"/>
      <c r="E25" s="58"/>
    </row>
    <row r="26" spans="1:5" s="5" customFormat="1" ht="15" customHeight="1">
      <c r="A26" s="6"/>
      <c r="B26" s="42">
        <v>402</v>
      </c>
      <c r="C26" s="74" t="s">
        <v>164</v>
      </c>
      <c r="D26" s="7"/>
      <c r="E26" s="6"/>
    </row>
    <row r="27" spans="1:5" s="5" customFormat="1" ht="15" customHeight="1">
      <c r="A27" s="6"/>
      <c r="B27" s="42"/>
      <c r="C27" s="74" t="s">
        <v>161</v>
      </c>
      <c r="D27" s="7"/>
      <c r="E27" s="6"/>
    </row>
    <row r="28" spans="1:5" s="5" customFormat="1" ht="15" customHeight="1">
      <c r="A28" s="6"/>
      <c r="B28" s="42"/>
      <c r="C28" s="74" t="s">
        <v>162</v>
      </c>
      <c r="D28" s="7"/>
      <c r="E28" s="6"/>
    </row>
    <row r="29" spans="1:5" s="5" customFormat="1" ht="15" customHeight="1">
      <c r="A29" s="6"/>
      <c r="B29" s="42">
        <v>403</v>
      </c>
      <c r="C29" s="74" t="s">
        <v>163</v>
      </c>
      <c r="D29" s="7"/>
      <c r="E29" s="6"/>
    </row>
    <row r="30" spans="1:5" s="5" customFormat="1" ht="15" customHeight="1">
      <c r="A30" s="6"/>
      <c r="B30" s="3"/>
      <c r="C30" s="109" t="s">
        <v>96</v>
      </c>
      <c r="D30" s="7"/>
      <c r="E30" s="6"/>
    </row>
    <row r="31" spans="1:5" s="5" customFormat="1" ht="18" customHeight="1">
      <c r="A31" s="6">
        <v>1</v>
      </c>
      <c r="B31" s="42"/>
      <c r="C31" s="87" t="s">
        <v>1</v>
      </c>
      <c r="D31" s="7"/>
      <c r="E31" s="58"/>
    </row>
    <row r="32" spans="1:5" s="5" customFormat="1" ht="15.75">
      <c r="A32" s="6"/>
      <c r="B32" s="42">
        <v>378</v>
      </c>
      <c r="C32" s="74" t="s">
        <v>300</v>
      </c>
      <c r="D32" s="7"/>
      <c r="E32" s="6"/>
    </row>
    <row r="33" spans="1:5" s="5" customFormat="1" ht="15" customHeight="1">
      <c r="A33" s="6"/>
      <c r="B33" s="42"/>
      <c r="C33" s="74" t="s">
        <v>302</v>
      </c>
      <c r="D33" s="7"/>
      <c r="E33" s="6"/>
    </row>
    <row r="34" spans="1:5" s="5" customFormat="1" ht="15" customHeight="1">
      <c r="A34" s="6"/>
      <c r="B34" s="42"/>
      <c r="C34" s="74" t="s">
        <v>299</v>
      </c>
      <c r="D34" s="7"/>
      <c r="E34" s="6"/>
    </row>
    <row r="35" spans="1:5" s="5" customFormat="1" ht="15" customHeight="1">
      <c r="A35" s="6"/>
      <c r="B35" s="42">
        <v>379</v>
      </c>
      <c r="C35" s="74" t="s">
        <v>301</v>
      </c>
      <c r="D35" s="7"/>
      <c r="E35" s="6"/>
    </row>
    <row r="36" spans="1:5" s="5" customFormat="1" ht="15" customHeight="1">
      <c r="A36" s="6">
        <v>2</v>
      </c>
      <c r="B36" s="42"/>
      <c r="C36" s="87" t="s">
        <v>3</v>
      </c>
      <c r="D36" s="7"/>
      <c r="E36" s="58"/>
    </row>
    <row r="37" spans="1:5" s="5" customFormat="1" ht="15" customHeight="1">
      <c r="A37" s="6"/>
      <c r="B37" s="42">
        <v>21</v>
      </c>
      <c r="C37" s="74" t="s">
        <v>188</v>
      </c>
      <c r="D37" s="7"/>
      <c r="E37" s="6"/>
    </row>
    <row r="38" spans="1:5" s="5" customFormat="1" ht="15" customHeight="1">
      <c r="A38" s="6"/>
      <c r="B38" s="42"/>
      <c r="C38" s="74" t="s">
        <v>187</v>
      </c>
      <c r="D38" s="7"/>
      <c r="E38" s="6"/>
    </row>
    <row r="39" spans="1:5" s="5" customFormat="1" ht="15" customHeight="1">
      <c r="A39" s="6"/>
      <c r="B39" s="42"/>
      <c r="C39" s="74" t="s">
        <v>189</v>
      </c>
      <c r="D39" s="7"/>
      <c r="E39" s="6"/>
    </row>
    <row r="40" spans="1:5" s="5" customFormat="1" ht="15" customHeight="1">
      <c r="A40" s="6"/>
      <c r="B40" s="42">
        <v>296</v>
      </c>
      <c r="C40" s="74" t="s">
        <v>186</v>
      </c>
      <c r="D40" s="7"/>
      <c r="E40" s="6"/>
    </row>
    <row r="41" spans="1:5" s="5" customFormat="1" ht="15" customHeight="1">
      <c r="A41" s="6"/>
      <c r="B41" s="3"/>
      <c r="C41" s="109" t="s">
        <v>97</v>
      </c>
      <c r="D41" s="7"/>
      <c r="E41" s="6"/>
    </row>
    <row r="42" spans="1:5" s="5" customFormat="1" ht="30" customHeight="1">
      <c r="A42" s="6">
        <v>1</v>
      </c>
      <c r="B42" s="42"/>
      <c r="C42" s="87" t="s">
        <v>107</v>
      </c>
      <c r="D42" s="7"/>
      <c r="E42" s="58"/>
    </row>
    <row r="43" spans="1:5" s="5" customFormat="1" ht="15" customHeight="1">
      <c r="A43" s="6"/>
      <c r="B43" s="42">
        <v>384</v>
      </c>
      <c r="C43" s="74" t="s">
        <v>152</v>
      </c>
      <c r="D43" s="7"/>
      <c r="E43" s="6"/>
    </row>
    <row r="44" spans="1:5" s="5" customFormat="1" ht="15" customHeight="1">
      <c r="A44" s="6"/>
      <c r="B44" s="42"/>
      <c r="C44" s="74" t="s">
        <v>148</v>
      </c>
      <c r="D44" s="7"/>
      <c r="E44" s="6"/>
    </row>
    <row r="45" spans="1:5" s="5" customFormat="1" ht="15" customHeight="1">
      <c r="A45" s="6"/>
      <c r="B45" s="42"/>
      <c r="C45" s="74" t="s">
        <v>147</v>
      </c>
      <c r="D45" s="7"/>
      <c r="E45" s="6"/>
    </row>
    <row r="46" spans="1:5" s="5" customFormat="1" ht="15" customHeight="1">
      <c r="A46" s="6"/>
      <c r="B46" s="42">
        <v>385</v>
      </c>
      <c r="C46" s="74" t="s">
        <v>149</v>
      </c>
      <c r="D46" s="7"/>
      <c r="E46" s="6"/>
    </row>
    <row r="47" spans="1:5" s="5" customFormat="1" ht="30" customHeight="1">
      <c r="A47" s="6">
        <v>2</v>
      </c>
      <c r="B47" s="42"/>
      <c r="C47" s="87" t="s">
        <v>105</v>
      </c>
      <c r="D47" s="7"/>
      <c r="E47" s="58"/>
    </row>
    <row r="48" spans="1:5" s="5" customFormat="1" ht="15" customHeight="1">
      <c r="A48" s="6"/>
      <c r="B48" s="42">
        <v>390</v>
      </c>
      <c r="C48" s="74" t="s">
        <v>204</v>
      </c>
      <c r="D48" s="7"/>
      <c r="E48" s="6"/>
    </row>
    <row r="49" spans="1:5" s="5" customFormat="1" ht="15" customHeight="1">
      <c r="A49" s="6"/>
      <c r="B49" s="42"/>
      <c r="C49" s="74" t="s">
        <v>205</v>
      </c>
      <c r="D49" s="7"/>
      <c r="E49" s="6"/>
    </row>
    <row r="50" spans="1:5" s="5" customFormat="1" ht="15" customHeight="1">
      <c r="A50" s="6"/>
      <c r="B50" s="42"/>
      <c r="C50" s="74" t="s">
        <v>206</v>
      </c>
      <c r="D50" s="7"/>
      <c r="E50" s="6"/>
    </row>
    <row r="51" spans="1:5" s="5" customFormat="1" ht="15" customHeight="1">
      <c r="A51" s="6"/>
      <c r="B51" s="42">
        <v>391</v>
      </c>
      <c r="C51" s="74" t="s">
        <v>207</v>
      </c>
      <c r="D51" s="7"/>
      <c r="E51" s="6"/>
    </row>
    <row r="52" spans="1:5" s="2" customFormat="1" ht="18.75" customHeight="1">
      <c r="A52" s="3"/>
      <c r="B52" s="3"/>
      <c r="C52" s="108" t="s">
        <v>98</v>
      </c>
      <c r="D52" s="3"/>
      <c r="E52" s="3"/>
    </row>
    <row r="53" spans="1:5" s="2" customFormat="1" ht="31.5">
      <c r="A53" s="6">
        <v>1</v>
      </c>
      <c r="B53" s="42"/>
      <c r="C53" s="87" t="s">
        <v>2</v>
      </c>
      <c r="D53" s="17"/>
      <c r="E53" s="58"/>
    </row>
    <row r="54" spans="1:5" s="2" customFormat="1" ht="18" customHeight="1">
      <c r="A54" s="6"/>
      <c r="B54" s="42">
        <v>408</v>
      </c>
      <c r="C54" s="74" t="s">
        <v>422</v>
      </c>
      <c r="D54" s="18"/>
      <c r="E54" s="6"/>
    </row>
    <row r="55" spans="1:5" s="5" customFormat="1" ht="15" customHeight="1">
      <c r="A55" s="6"/>
      <c r="B55" s="42"/>
      <c r="C55" s="74" t="s">
        <v>423</v>
      </c>
      <c r="D55" s="18"/>
      <c r="E55" s="6"/>
    </row>
    <row r="56" spans="1:5" s="5" customFormat="1" ht="15" customHeight="1">
      <c r="A56" s="6"/>
      <c r="B56" s="42"/>
      <c r="C56" s="74" t="s">
        <v>421</v>
      </c>
      <c r="D56" s="18"/>
      <c r="E56" s="6"/>
    </row>
    <row r="57" spans="1:5" s="5" customFormat="1" ht="15" customHeight="1">
      <c r="A57" s="6"/>
      <c r="B57" s="42">
        <v>480</v>
      </c>
      <c r="C57" s="74" t="s">
        <v>424</v>
      </c>
      <c r="D57" s="18"/>
      <c r="E57" s="6"/>
    </row>
    <row r="58" spans="1:5" s="5" customFormat="1" ht="15" customHeight="1">
      <c r="A58" s="6">
        <v>2</v>
      </c>
      <c r="B58" s="42"/>
      <c r="C58" s="87" t="s">
        <v>6</v>
      </c>
      <c r="D58" s="7"/>
      <c r="E58" s="58"/>
    </row>
    <row r="59" spans="1:5" s="5" customFormat="1" ht="15" customHeight="1">
      <c r="A59" s="6"/>
      <c r="B59" s="42">
        <v>370</v>
      </c>
      <c r="C59" s="74" t="s">
        <v>323</v>
      </c>
      <c r="D59" s="7"/>
      <c r="E59" s="6"/>
    </row>
    <row r="60" spans="1:5" s="5" customFormat="1" ht="15" customHeight="1">
      <c r="A60" s="6"/>
      <c r="B60" s="42"/>
      <c r="C60" s="74" t="s">
        <v>324</v>
      </c>
      <c r="D60" s="7"/>
      <c r="E60" s="6"/>
    </row>
    <row r="61" spans="1:5" s="5" customFormat="1" ht="15" customHeight="1">
      <c r="A61" s="6"/>
      <c r="B61" s="42"/>
      <c r="C61" s="74" t="s">
        <v>322</v>
      </c>
      <c r="D61" s="7"/>
      <c r="E61" s="6"/>
    </row>
    <row r="62" spans="1:5" s="5" customFormat="1" ht="15" customHeight="1">
      <c r="A62" s="6"/>
      <c r="B62" s="42">
        <v>371</v>
      </c>
      <c r="C62" s="74" t="s">
        <v>465</v>
      </c>
      <c r="D62" s="7"/>
      <c r="E62" s="6"/>
    </row>
    <row r="63" spans="1:5" s="2" customFormat="1" ht="18.75" customHeight="1">
      <c r="A63" s="3"/>
      <c r="B63" s="3"/>
      <c r="C63" s="109" t="s">
        <v>114</v>
      </c>
      <c r="D63" s="3"/>
      <c r="E63" s="3"/>
    </row>
    <row r="64" spans="1:5" s="5" customFormat="1" ht="47.25">
      <c r="A64" s="6">
        <v>1</v>
      </c>
      <c r="B64" s="42"/>
      <c r="C64" s="87" t="s">
        <v>4</v>
      </c>
      <c r="D64" s="17"/>
      <c r="E64" s="58"/>
    </row>
    <row r="65" spans="1:5" s="5" customFormat="1" ht="15" customHeight="1">
      <c r="A65" s="6"/>
      <c r="B65" s="42">
        <v>8</v>
      </c>
      <c r="C65" s="74" t="s">
        <v>221</v>
      </c>
      <c r="D65" s="7"/>
      <c r="E65" s="6"/>
    </row>
    <row r="66" spans="1:5" s="5" customFormat="1" ht="15" customHeight="1">
      <c r="A66" s="6"/>
      <c r="B66" s="42"/>
      <c r="C66" s="74" t="s">
        <v>223</v>
      </c>
      <c r="D66" s="7"/>
      <c r="E66" s="6"/>
    </row>
    <row r="67" spans="1:5" s="5" customFormat="1" ht="15" customHeight="1">
      <c r="A67" s="6"/>
      <c r="B67" s="42"/>
      <c r="C67" s="74" t="s">
        <v>222</v>
      </c>
      <c r="D67" s="7"/>
      <c r="E67" s="6"/>
    </row>
    <row r="68" spans="1:5" s="5" customFormat="1" ht="15" customHeight="1">
      <c r="A68" s="6"/>
      <c r="B68" s="42">
        <v>9</v>
      </c>
      <c r="C68" s="74" t="s">
        <v>224</v>
      </c>
      <c r="D68" s="7"/>
      <c r="E68" s="6"/>
    </row>
    <row r="69" spans="1:5" s="5" customFormat="1" ht="15" customHeight="1">
      <c r="A69" s="6">
        <v>2</v>
      </c>
      <c r="B69" s="42"/>
      <c r="C69" s="87" t="s">
        <v>177</v>
      </c>
      <c r="D69" s="7"/>
      <c r="E69" s="58"/>
    </row>
    <row r="70" spans="1:5" s="5" customFormat="1" ht="15" customHeight="1">
      <c r="A70" s="6"/>
      <c r="B70" s="42">
        <v>107</v>
      </c>
      <c r="C70" s="74" t="s">
        <v>170</v>
      </c>
      <c r="D70" s="7"/>
      <c r="E70" s="6"/>
    </row>
    <row r="71" spans="1:5" s="5" customFormat="1" ht="15" customHeight="1">
      <c r="A71" s="6"/>
      <c r="B71" s="42"/>
      <c r="C71" s="74" t="s">
        <v>173</v>
      </c>
      <c r="D71" s="7"/>
      <c r="E71" s="6"/>
    </row>
    <row r="72" spans="1:5" s="5" customFormat="1" ht="15" customHeight="1">
      <c r="A72" s="6"/>
      <c r="B72" s="42"/>
      <c r="C72" s="74" t="s">
        <v>171</v>
      </c>
      <c r="D72" s="7"/>
      <c r="E72" s="6"/>
    </row>
    <row r="73" spans="1:5" s="5" customFormat="1" ht="15" customHeight="1">
      <c r="A73" s="6"/>
      <c r="B73" s="42">
        <v>110</v>
      </c>
      <c r="C73" s="74" t="s">
        <v>254</v>
      </c>
      <c r="D73" s="7"/>
      <c r="E73" s="6"/>
    </row>
    <row r="74" spans="1:5" s="5" customFormat="1" ht="15" customHeight="1">
      <c r="A74" s="6"/>
      <c r="B74" s="3"/>
      <c r="C74" s="109" t="s">
        <v>99</v>
      </c>
      <c r="D74" s="7"/>
      <c r="E74" s="6"/>
    </row>
    <row r="75" spans="1:5" s="5" customFormat="1" ht="15.75">
      <c r="A75" s="6">
        <v>1</v>
      </c>
      <c r="B75" s="42"/>
      <c r="C75" s="87" t="s">
        <v>7</v>
      </c>
      <c r="D75" s="7"/>
      <c r="E75" s="58"/>
    </row>
    <row r="76" spans="1:5" s="5" customFormat="1" ht="15.75">
      <c r="A76" s="6"/>
      <c r="B76" s="42">
        <v>19</v>
      </c>
      <c r="C76" s="74" t="s">
        <v>285</v>
      </c>
      <c r="D76" s="7"/>
      <c r="E76" s="6"/>
    </row>
    <row r="77" spans="1:5" s="5" customFormat="1" ht="15" customHeight="1">
      <c r="A77" s="6"/>
      <c r="B77" s="42"/>
      <c r="C77" s="74" t="s">
        <v>283</v>
      </c>
      <c r="D77" s="7"/>
      <c r="E77" s="6"/>
    </row>
    <row r="78" spans="1:5" s="5" customFormat="1" ht="15" customHeight="1">
      <c r="A78" s="6"/>
      <c r="B78" s="42"/>
      <c r="C78" s="74" t="s">
        <v>284</v>
      </c>
      <c r="D78" s="7"/>
      <c r="E78" s="6"/>
    </row>
    <row r="79" spans="1:5" s="5" customFormat="1" ht="15" customHeight="1">
      <c r="A79" s="6"/>
      <c r="B79" s="42">
        <v>20</v>
      </c>
      <c r="C79" s="41" t="s">
        <v>446</v>
      </c>
      <c r="D79" s="7"/>
      <c r="E79" s="6"/>
    </row>
    <row r="80" spans="1:5" s="5" customFormat="1" ht="18" customHeight="1">
      <c r="A80" s="6">
        <v>2</v>
      </c>
      <c r="B80" s="42"/>
      <c r="C80" s="87" t="s">
        <v>9</v>
      </c>
      <c r="D80" s="7"/>
      <c r="E80" s="58"/>
    </row>
    <row r="81" spans="1:5" s="5" customFormat="1" ht="15" customHeight="1">
      <c r="A81" s="6"/>
      <c r="B81" s="42">
        <v>349</v>
      </c>
      <c r="C81" s="74" t="s">
        <v>449</v>
      </c>
      <c r="D81" s="7"/>
      <c r="E81" s="6"/>
    </row>
    <row r="82" spans="1:5" s="5" customFormat="1" ht="15" customHeight="1">
      <c r="A82" s="6"/>
      <c r="B82" s="42"/>
      <c r="C82" s="74" t="s">
        <v>450</v>
      </c>
      <c r="D82" s="7"/>
      <c r="E82" s="6"/>
    </row>
    <row r="83" spans="1:5" s="5" customFormat="1" ht="15" customHeight="1">
      <c r="A83" s="6"/>
      <c r="B83" s="42"/>
      <c r="C83" s="74" t="s">
        <v>451</v>
      </c>
      <c r="D83" s="7"/>
      <c r="E83" s="6"/>
    </row>
    <row r="84" spans="1:5" s="5" customFormat="1" ht="15" customHeight="1">
      <c r="A84" s="6"/>
      <c r="B84" s="42">
        <v>350</v>
      </c>
      <c r="C84" s="74" t="s">
        <v>452</v>
      </c>
      <c r="D84" s="7"/>
      <c r="E84" s="6"/>
    </row>
    <row r="85" spans="1:5" s="5" customFormat="1" ht="16.5" customHeight="1">
      <c r="A85" s="6"/>
      <c r="B85" s="3"/>
      <c r="C85" s="109" t="s">
        <v>100</v>
      </c>
      <c r="D85" s="7"/>
      <c r="E85" s="6"/>
    </row>
    <row r="86" spans="1:5" s="5" customFormat="1" ht="30" customHeight="1">
      <c r="A86" s="6">
        <v>1</v>
      </c>
      <c r="B86" s="42"/>
      <c r="C86" s="87" t="s">
        <v>13</v>
      </c>
      <c r="D86" s="7"/>
      <c r="E86" s="58"/>
    </row>
    <row r="87" spans="1:5" s="5" customFormat="1" ht="15" customHeight="1">
      <c r="A87" s="6"/>
      <c r="B87" s="42">
        <v>366</v>
      </c>
      <c r="C87" s="74" t="s">
        <v>467</v>
      </c>
      <c r="D87" s="7"/>
      <c r="E87" s="6"/>
    </row>
    <row r="88" spans="1:5" s="5" customFormat="1" ht="15" customHeight="1">
      <c r="A88" s="6"/>
      <c r="B88" s="42"/>
      <c r="C88" s="74" t="s">
        <v>468</v>
      </c>
      <c r="D88" s="7"/>
      <c r="E88" s="6"/>
    </row>
    <row r="89" spans="1:5" s="5" customFormat="1" ht="15" customHeight="1">
      <c r="A89" s="6"/>
      <c r="B89" s="42"/>
      <c r="C89" s="74" t="s">
        <v>469</v>
      </c>
      <c r="D89" s="7"/>
      <c r="E89" s="6"/>
    </row>
    <row r="90" spans="1:5" s="5" customFormat="1" ht="15" customHeight="1">
      <c r="A90" s="6"/>
      <c r="B90" s="42">
        <v>367</v>
      </c>
      <c r="C90" s="74" t="s">
        <v>470</v>
      </c>
      <c r="D90" s="7"/>
      <c r="E90" s="6"/>
    </row>
    <row r="91" spans="1:5" s="5" customFormat="1" ht="15" customHeight="1">
      <c r="A91" s="6">
        <v>2</v>
      </c>
      <c r="B91" s="42"/>
      <c r="C91" s="87" t="s">
        <v>10</v>
      </c>
      <c r="D91" s="7"/>
      <c r="E91" s="58"/>
    </row>
    <row r="92" spans="1:5" s="5" customFormat="1" ht="15" customHeight="1">
      <c r="A92" s="6"/>
      <c r="B92" s="42">
        <v>388</v>
      </c>
      <c r="C92" s="74" t="s">
        <v>234</v>
      </c>
      <c r="D92" s="7"/>
      <c r="E92" s="6"/>
    </row>
    <row r="93" spans="1:5" s="5" customFormat="1" ht="15" customHeight="1">
      <c r="A93" s="6"/>
      <c r="B93" s="42"/>
      <c r="C93" s="74" t="s">
        <v>235</v>
      </c>
      <c r="D93" s="7"/>
      <c r="E93" s="6"/>
    </row>
    <row r="94" spans="1:5" s="5" customFormat="1" ht="15" customHeight="1">
      <c r="A94" s="6"/>
      <c r="B94" s="42"/>
      <c r="C94" s="74" t="s">
        <v>232</v>
      </c>
      <c r="D94" s="7"/>
      <c r="E94" s="6"/>
    </row>
    <row r="95" spans="1:5" s="5" customFormat="1" ht="15" customHeight="1">
      <c r="A95" s="6"/>
      <c r="B95" s="42">
        <v>389</v>
      </c>
      <c r="C95" s="74" t="s">
        <v>233</v>
      </c>
      <c r="D95" s="7"/>
      <c r="E95" s="6"/>
    </row>
    <row r="96" spans="1:5" s="5" customFormat="1" ht="15" customHeight="1">
      <c r="A96" s="6"/>
      <c r="B96" s="3"/>
      <c r="C96" s="109" t="s">
        <v>115</v>
      </c>
      <c r="D96" s="7"/>
      <c r="E96" s="6"/>
    </row>
    <row r="97" spans="1:5" s="5" customFormat="1" ht="62.25" customHeight="1">
      <c r="A97" s="6">
        <v>1</v>
      </c>
      <c r="B97" s="42"/>
      <c r="C97" s="87" t="s">
        <v>86</v>
      </c>
      <c r="D97" s="7"/>
      <c r="E97" s="58"/>
    </row>
    <row r="98" spans="1:5" s="5" customFormat="1" ht="15" customHeight="1">
      <c r="A98" s="6"/>
      <c r="B98" s="42">
        <v>396</v>
      </c>
      <c r="C98" s="74" t="s">
        <v>271</v>
      </c>
      <c r="D98" s="7"/>
      <c r="E98" s="6"/>
    </row>
    <row r="99" spans="1:5" s="5" customFormat="1" ht="15" customHeight="1">
      <c r="A99" s="6"/>
      <c r="B99" s="42"/>
      <c r="C99" s="74" t="s">
        <v>270</v>
      </c>
      <c r="D99" s="7"/>
      <c r="E99" s="6"/>
    </row>
    <row r="100" spans="1:5" s="5" customFormat="1" ht="15" customHeight="1">
      <c r="A100" s="6"/>
      <c r="B100" s="42"/>
      <c r="C100" s="74" t="s">
        <v>269</v>
      </c>
      <c r="D100" s="7"/>
      <c r="E100" s="6"/>
    </row>
    <row r="101" spans="1:5" s="5" customFormat="1" ht="15" customHeight="1">
      <c r="A101" s="6"/>
      <c r="B101" s="42">
        <v>397</v>
      </c>
      <c r="C101" s="74" t="s">
        <v>274</v>
      </c>
      <c r="D101" s="7"/>
      <c r="E101" s="6"/>
    </row>
    <row r="102" spans="1:5" s="5" customFormat="1" ht="15" customHeight="1">
      <c r="A102" s="6">
        <v>2</v>
      </c>
      <c r="B102" s="42"/>
      <c r="C102" s="87" t="s">
        <v>16</v>
      </c>
      <c r="D102" s="7"/>
      <c r="E102" s="58"/>
    </row>
    <row r="103" spans="1:5" s="5" customFormat="1" ht="15" customHeight="1">
      <c r="A103" s="6"/>
      <c r="B103" s="42">
        <v>346</v>
      </c>
      <c r="C103" s="74" t="s">
        <v>252</v>
      </c>
      <c r="D103" s="7"/>
      <c r="E103" s="6"/>
    </row>
    <row r="104" spans="1:5" s="5" customFormat="1" ht="15" customHeight="1">
      <c r="A104" s="6"/>
      <c r="B104" s="42"/>
      <c r="C104" s="74" t="s">
        <v>255</v>
      </c>
      <c r="D104" s="7"/>
      <c r="E104" s="6"/>
    </row>
    <row r="105" spans="1:5" s="5" customFormat="1" ht="15" customHeight="1">
      <c r="A105" s="6"/>
      <c r="B105" s="42"/>
      <c r="C105" s="74" t="s">
        <v>253</v>
      </c>
      <c r="D105" s="7"/>
      <c r="E105" s="6"/>
    </row>
    <row r="106" spans="1:5" s="5" customFormat="1" ht="15" customHeight="1">
      <c r="A106" s="6"/>
      <c r="B106" s="42">
        <v>347</v>
      </c>
      <c r="C106" s="74" t="s">
        <v>254</v>
      </c>
      <c r="D106" s="7"/>
      <c r="E106" s="6"/>
    </row>
    <row r="107" spans="1:5" s="5" customFormat="1" ht="15" customHeight="1">
      <c r="A107" s="6"/>
      <c r="B107" s="3"/>
      <c r="C107" s="109" t="s">
        <v>484</v>
      </c>
      <c r="D107" s="7"/>
      <c r="E107" s="6"/>
    </row>
    <row r="108" spans="1:5" s="5" customFormat="1" ht="31.5">
      <c r="A108" s="6">
        <v>1</v>
      </c>
      <c r="B108" s="42"/>
      <c r="C108" s="87" t="s">
        <v>106</v>
      </c>
      <c r="D108" s="7"/>
      <c r="E108" s="58"/>
    </row>
    <row r="109" spans="1:5" s="5" customFormat="1" ht="15" customHeight="1">
      <c r="A109" s="6"/>
      <c r="B109" s="42">
        <v>364</v>
      </c>
      <c r="C109" s="74" t="s">
        <v>477</v>
      </c>
      <c r="D109" s="7"/>
      <c r="E109" s="6"/>
    </row>
    <row r="110" spans="1:5" s="5" customFormat="1" ht="15" customHeight="1">
      <c r="A110" s="6"/>
      <c r="B110" s="42"/>
      <c r="C110" s="74" t="s">
        <v>478</v>
      </c>
      <c r="D110" s="7"/>
      <c r="E110" s="6"/>
    </row>
    <row r="111" spans="1:5" s="5" customFormat="1" ht="15" customHeight="1">
      <c r="A111" s="6"/>
      <c r="B111" s="42"/>
      <c r="C111" s="74" t="s">
        <v>479</v>
      </c>
      <c r="D111" s="7"/>
      <c r="E111" s="6"/>
    </row>
    <row r="112" spans="1:5" s="5" customFormat="1" ht="15" customHeight="1">
      <c r="A112" s="6"/>
      <c r="B112" s="42">
        <v>365</v>
      </c>
      <c r="C112" s="74" t="s">
        <v>480</v>
      </c>
      <c r="D112" s="7"/>
      <c r="E112" s="6"/>
    </row>
    <row r="113" spans="1:5" s="5" customFormat="1" ht="15" customHeight="1">
      <c r="A113" s="6">
        <v>2</v>
      </c>
      <c r="B113" s="42"/>
      <c r="C113" s="87" t="s">
        <v>12</v>
      </c>
      <c r="D113" s="7"/>
      <c r="E113" s="58"/>
    </row>
    <row r="114" spans="1:5" s="5" customFormat="1" ht="15" customHeight="1">
      <c r="A114" s="6"/>
      <c r="B114" s="42">
        <v>362</v>
      </c>
      <c r="C114" s="74" t="s">
        <v>481</v>
      </c>
      <c r="D114" s="7"/>
      <c r="E114" s="6"/>
    </row>
    <row r="115" spans="1:5" s="5" customFormat="1" ht="15" customHeight="1">
      <c r="A115" s="6"/>
      <c r="B115" s="42"/>
      <c r="C115" s="74" t="s">
        <v>482</v>
      </c>
      <c r="D115" s="7"/>
      <c r="E115" s="6"/>
    </row>
    <row r="116" spans="1:5" s="5" customFormat="1" ht="15" customHeight="1">
      <c r="A116" s="6"/>
      <c r="B116" s="42"/>
      <c r="C116" s="74" t="s">
        <v>242</v>
      </c>
      <c r="D116" s="7"/>
      <c r="E116" s="6"/>
    </row>
    <row r="117" spans="1:5" s="5" customFormat="1" ht="15" customHeight="1">
      <c r="A117" s="6"/>
      <c r="B117" s="42">
        <v>363</v>
      </c>
      <c r="C117" s="74" t="s">
        <v>483</v>
      </c>
      <c r="D117" s="7"/>
      <c r="E117" s="6"/>
    </row>
    <row r="118" spans="1:5" s="5" customFormat="1" ht="15" customHeight="1">
      <c r="A118" s="8"/>
      <c r="B118" s="8"/>
      <c r="C118" s="15"/>
      <c r="E118" s="8"/>
    </row>
    <row r="119" spans="1:5" s="5" customFormat="1" ht="15" customHeight="1">
      <c r="A119" s="8"/>
      <c r="B119" s="8"/>
      <c r="C119" s="15"/>
      <c r="E119" s="8"/>
    </row>
    <row r="120" spans="1:5" s="5" customFormat="1" ht="15" customHeight="1">
      <c r="A120" s="8"/>
      <c r="B120" s="8"/>
      <c r="C120" s="15"/>
      <c r="E120" s="8"/>
    </row>
    <row r="121" spans="1:5" s="5" customFormat="1" ht="15" customHeight="1">
      <c r="A121" s="8"/>
      <c r="B121" s="8"/>
      <c r="C121" s="15"/>
      <c r="E121" s="8"/>
    </row>
    <row r="122" spans="1:5" s="5" customFormat="1" ht="15" customHeight="1">
      <c r="A122" s="8"/>
      <c r="B122" s="8"/>
      <c r="C122" s="15"/>
      <c r="E122" s="8"/>
    </row>
    <row r="123" spans="1:5" s="5" customFormat="1" ht="15" customHeight="1">
      <c r="A123" s="8"/>
      <c r="B123" s="8"/>
      <c r="C123" s="15"/>
      <c r="E123" s="8"/>
    </row>
    <row r="124" spans="1:5" s="5" customFormat="1" ht="15" customHeight="1">
      <c r="A124" s="8"/>
      <c r="B124" s="8"/>
      <c r="C124" s="15"/>
      <c r="E124" s="8"/>
    </row>
    <row r="125" spans="1:5" s="5" customFormat="1" ht="15" customHeight="1">
      <c r="A125" s="8"/>
      <c r="B125" s="8"/>
      <c r="C125" s="15"/>
      <c r="E125" s="8"/>
    </row>
    <row r="126" spans="1:5" s="5" customFormat="1" ht="15" customHeight="1">
      <c r="A126" s="8"/>
      <c r="B126" s="8"/>
      <c r="C126" s="15"/>
      <c r="E126" s="8"/>
    </row>
    <row r="127" spans="1:5" s="5" customFormat="1" ht="15" customHeight="1">
      <c r="A127" s="8"/>
      <c r="B127" s="8"/>
      <c r="C127" s="15"/>
      <c r="E127" s="8"/>
    </row>
    <row r="128" spans="1:5" s="5" customFormat="1" ht="15" customHeight="1">
      <c r="A128" s="8"/>
      <c r="B128" s="8"/>
      <c r="C128" s="15"/>
      <c r="E128" s="8"/>
    </row>
    <row r="129" spans="1:5" s="5" customFormat="1" ht="15" customHeight="1">
      <c r="A129" s="8"/>
      <c r="B129" s="8"/>
      <c r="C129" s="15"/>
      <c r="E129" s="8"/>
    </row>
    <row r="130" spans="1:5" s="5" customFormat="1" ht="15" customHeight="1">
      <c r="A130" s="8"/>
      <c r="B130" s="8"/>
      <c r="C130" s="15"/>
      <c r="E130" s="8"/>
    </row>
    <row r="131" spans="1:5" s="5" customFormat="1" ht="15" customHeight="1">
      <c r="A131" s="8"/>
      <c r="B131" s="8"/>
      <c r="C131" s="15"/>
      <c r="E131" s="8"/>
    </row>
    <row r="132" spans="1:5" s="5" customFormat="1" ht="15" customHeight="1">
      <c r="A132" s="8"/>
      <c r="B132" s="8"/>
      <c r="C132" s="15"/>
      <c r="E132" s="8"/>
    </row>
    <row r="133" spans="1:5" s="5" customFormat="1" ht="15" customHeight="1">
      <c r="A133" s="8"/>
      <c r="B133" s="8"/>
      <c r="C133" s="15"/>
      <c r="E133" s="8"/>
    </row>
    <row r="134" spans="1:5" s="5" customFormat="1" ht="15" customHeight="1">
      <c r="A134" s="8"/>
      <c r="B134" s="8"/>
      <c r="C134" s="15"/>
      <c r="E134" s="8"/>
    </row>
    <row r="135" spans="1:5" s="5" customFormat="1" ht="15" customHeight="1">
      <c r="A135" s="8"/>
      <c r="B135" s="8"/>
      <c r="C135" s="15"/>
      <c r="E135" s="8"/>
    </row>
    <row r="136" spans="1:5" s="5" customFormat="1" ht="15" customHeight="1">
      <c r="A136" s="8"/>
      <c r="B136" s="8"/>
      <c r="C136" s="15"/>
      <c r="E136" s="8"/>
    </row>
    <row r="137" spans="1:5" s="5" customFormat="1" ht="15" customHeight="1">
      <c r="A137" s="8"/>
      <c r="B137" s="8"/>
      <c r="C137" s="15"/>
      <c r="E137" s="8"/>
    </row>
    <row r="138" spans="1:5" s="5" customFormat="1" ht="15" customHeight="1">
      <c r="A138" s="8"/>
      <c r="B138" s="8"/>
      <c r="C138" s="15"/>
      <c r="E138" s="8"/>
    </row>
    <row r="139" spans="1:5" s="5" customFormat="1" ht="15" customHeight="1">
      <c r="A139" s="8"/>
      <c r="B139" s="8"/>
      <c r="C139" s="15"/>
      <c r="E139" s="8"/>
    </row>
    <row r="140" spans="1:5" s="5" customFormat="1" ht="15" customHeight="1">
      <c r="A140" s="8"/>
      <c r="B140" s="8"/>
      <c r="C140" s="15"/>
      <c r="E140" s="8"/>
    </row>
    <row r="141" spans="1:5" s="5" customFormat="1" ht="15" customHeight="1">
      <c r="A141" s="8"/>
      <c r="B141" s="8"/>
      <c r="C141" s="15"/>
      <c r="E141" s="8"/>
    </row>
    <row r="142" spans="1:5" s="5" customFormat="1" ht="15" customHeight="1">
      <c r="A142" s="8"/>
      <c r="B142" s="8"/>
      <c r="C142" s="15"/>
      <c r="E142" s="8"/>
    </row>
    <row r="143" spans="1:5" s="5" customFormat="1" ht="15" customHeight="1">
      <c r="A143" s="8"/>
      <c r="B143" s="8"/>
      <c r="C143" s="15"/>
      <c r="E143" s="8"/>
    </row>
    <row r="144" spans="1:5" s="5" customFormat="1" ht="15" customHeight="1">
      <c r="A144" s="8"/>
      <c r="B144" s="8"/>
      <c r="C144" s="15"/>
      <c r="E144" s="8"/>
    </row>
    <row r="145" spans="1:5" s="5" customFormat="1" ht="15" customHeight="1">
      <c r="A145" s="8"/>
      <c r="B145" s="8"/>
      <c r="C145" s="15"/>
      <c r="E145" s="8"/>
    </row>
    <row r="146" spans="1:5" s="5" customFormat="1" ht="15" customHeight="1">
      <c r="A146" s="8"/>
      <c r="B146" s="8"/>
      <c r="C146" s="15"/>
      <c r="E146" s="8"/>
    </row>
    <row r="147" spans="1:5" s="5" customFormat="1" ht="15" customHeight="1">
      <c r="A147" s="8"/>
      <c r="B147" s="8"/>
      <c r="C147" s="15"/>
      <c r="E147" s="8"/>
    </row>
    <row r="148" spans="1:5" s="5" customFormat="1" ht="15" customHeight="1">
      <c r="A148" s="8"/>
      <c r="B148" s="8"/>
      <c r="C148" s="15"/>
      <c r="E148" s="8"/>
    </row>
    <row r="149" spans="1:5" s="5" customFormat="1" ht="15" customHeight="1">
      <c r="A149" s="8"/>
      <c r="B149" s="8"/>
      <c r="C149" s="15"/>
      <c r="E149" s="8"/>
    </row>
    <row r="150" spans="1:5" s="5" customFormat="1" ht="15" customHeight="1">
      <c r="A150" s="8"/>
      <c r="B150" s="8"/>
      <c r="C150" s="15"/>
      <c r="E150" s="8"/>
    </row>
    <row r="151" spans="1:5" s="5" customFormat="1" ht="15" customHeight="1">
      <c r="A151" s="8"/>
      <c r="B151" s="8"/>
      <c r="C151" s="15"/>
      <c r="E151" s="8"/>
    </row>
    <row r="152" spans="1:5" s="5" customFormat="1" ht="15" customHeight="1">
      <c r="A152" s="8"/>
      <c r="B152" s="8"/>
      <c r="C152" s="15"/>
      <c r="E152" s="8"/>
    </row>
    <row r="153" spans="1:5" s="5" customFormat="1" ht="15" customHeight="1">
      <c r="A153" s="8"/>
      <c r="B153" s="8"/>
      <c r="C153" s="15"/>
      <c r="E153" s="8"/>
    </row>
    <row r="154" spans="1:5" s="5" customFormat="1" ht="15" customHeight="1">
      <c r="A154" s="8"/>
      <c r="B154" s="8"/>
      <c r="C154" s="15"/>
      <c r="E154" s="8"/>
    </row>
    <row r="155" spans="1:5" s="5" customFormat="1" ht="15" customHeight="1">
      <c r="A155" s="8"/>
      <c r="B155" s="8"/>
      <c r="C155" s="15"/>
      <c r="E155" s="8"/>
    </row>
    <row r="156" spans="1:5" s="5" customFormat="1" ht="15" customHeight="1">
      <c r="A156" s="8"/>
      <c r="B156" s="8"/>
      <c r="C156" s="15"/>
      <c r="E156" s="8"/>
    </row>
    <row r="157" spans="1:5" s="5" customFormat="1" ht="15" customHeight="1">
      <c r="A157" s="8"/>
      <c r="B157" s="8"/>
      <c r="C157" s="15"/>
      <c r="E157" s="8"/>
    </row>
    <row r="158" spans="1:5" s="5" customFormat="1" ht="15" customHeight="1">
      <c r="A158" s="8"/>
      <c r="B158" s="8"/>
      <c r="C158" s="15"/>
      <c r="E158" s="8"/>
    </row>
    <row r="159" spans="1:5" s="5" customFormat="1" ht="15" customHeight="1">
      <c r="A159" s="8"/>
      <c r="B159" s="8"/>
      <c r="C159" s="15"/>
      <c r="E159" s="8"/>
    </row>
    <row r="160" spans="1:5" s="5" customFormat="1" ht="15" customHeight="1">
      <c r="A160" s="8"/>
      <c r="B160" s="8"/>
      <c r="C160" s="15"/>
      <c r="E160" s="8"/>
    </row>
    <row r="161" spans="1:5" s="5" customFormat="1" ht="15" customHeight="1">
      <c r="A161" s="8"/>
      <c r="B161" s="8"/>
      <c r="C161" s="15"/>
      <c r="E161" s="8"/>
    </row>
    <row r="162" spans="1:5" s="5" customFormat="1" ht="15" customHeight="1">
      <c r="A162" s="8"/>
      <c r="B162" s="8"/>
      <c r="C162" s="15"/>
      <c r="E162" s="8"/>
    </row>
    <row r="163" spans="1:5" s="5" customFormat="1" ht="15" customHeight="1">
      <c r="A163" s="8"/>
      <c r="B163" s="8"/>
      <c r="C163" s="15"/>
      <c r="E163" s="8"/>
    </row>
    <row r="164" spans="1:5" s="5" customFormat="1" ht="15" customHeight="1">
      <c r="A164" s="8"/>
      <c r="B164" s="8"/>
      <c r="C164" s="15"/>
      <c r="E164" s="8"/>
    </row>
    <row r="165" spans="1:5" s="5" customFormat="1" ht="15" customHeight="1">
      <c r="A165" s="8"/>
      <c r="B165" s="8"/>
      <c r="C165" s="15"/>
      <c r="E165" s="8"/>
    </row>
    <row r="166" spans="1:5" s="5" customFormat="1" ht="15" customHeight="1">
      <c r="A166" s="8"/>
      <c r="B166" s="8"/>
      <c r="C166" s="15"/>
      <c r="E166" s="8"/>
    </row>
    <row r="167" spans="1:5" s="5" customFormat="1" ht="15" customHeight="1">
      <c r="A167" s="8"/>
      <c r="B167" s="8"/>
      <c r="C167" s="15"/>
      <c r="E167" s="8"/>
    </row>
    <row r="168" spans="1:5" s="5" customFormat="1" ht="15" customHeight="1">
      <c r="A168" s="8"/>
      <c r="B168" s="8"/>
      <c r="C168" s="15"/>
      <c r="E168" s="8"/>
    </row>
    <row r="169" spans="1:5" s="5" customFormat="1" ht="15" customHeight="1">
      <c r="A169" s="8"/>
      <c r="B169" s="8"/>
      <c r="C169" s="15"/>
      <c r="E169" s="8"/>
    </row>
    <row r="170" spans="1:5" s="5" customFormat="1" ht="15" customHeight="1">
      <c r="A170" s="8"/>
      <c r="B170" s="8"/>
      <c r="C170" s="15"/>
      <c r="E170" s="8"/>
    </row>
    <row r="171" spans="1:5" s="5" customFormat="1" ht="15" customHeight="1">
      <c r="A171" s="8"/>
      <c r="B171" s="8"/>
      <c r="C171" s="15"/>
      <c r="E171" s="8"/>
    </row>
    <row r="172" spans="1:5" s="5" customFormat="1" ht="15" customHeight="1">
      <c r="A172" s="8"/>
      <c r="B172" s="8"/>
      <c r="C172" s="15"/>
      <c r="E172" s="8"/>
    </row>
    <row r="173" spans="1:5" s="5" customFormat="1" ht="15" customHeight="1">
      <c r="A173" s="8"/>
      <c r="B173" s="8"/>
      <c r="C173" s="15"/>
      <c r="E173" s="8"/>
    </row>
    <row r="174" spans="1:5" s="5" customFormat="1" ht="15" customHeight="1">
      <c r="A174" s="8"/>
      <c r="B174" s="8"/>
      <c r="C174" s="15"/>
      <c r="E174" s="8"/>
    </row>
    <row r="175" spans="1:5" s="5" customFormat="1" ht="15" customHeight="1">
      <c r="A175" s="8"/>
      <c r="B175" s="8"/>
      <c r="C175" s="15"/>
      <c r="E175" s="8"/>
    </row>
    <row r="176" spans="1:5" s="5" customFormat="1" ht="15" customHeight="1">
      <c r="A176" s="8"/>
      <c r="B176" s="8"/>
      <c r="C176" s="15"/>
      <c r="E176" s="8"/>
    </row>
    <row r="177" spans="1:5" s="5" customFormat="1" ht="15" customHeight="1">
      <c r="A177" s="8"/>
      <c r="B177" s="8"/>
      <c r="C177" s="15"/>
      <c r="E177" s="8"/>
    </row>
    <row r="178" spans="1:5" s="5" customFormat="1" ht="15" customHeight="1">
      <c r="A178" s="8"/>
      <c r="B178" s="8"/>
      <c r="C178" s="15"/>
      <c r="E178" s="8"/>
    </row>
    <row r="179" spans="1:5" s="5" customFormat="1" ht="15" customHeight="1">
      <c r="A179" s="8"/>
      <c r="B179" s="8"/>
      <c r="C179" s="15"/>
      <c r="E179" s="8"/>
    </row>
    <row r="180" spans="1:5" s="5" customFormat="1" ht="15" customHeight="1">
      <c r="A180" s="8"/>
      <c r="B180" s="8"/>
      <c r="C180" s="15"/>
      <c r="E180" s="8"/>
    </row>
    <row r="181" spans="1:5" s="5" customFormat="1" ht="15" customHeight="1">
      <c r="A181" s="8"/>
      <c r="B181" s="8"/>
      <c r="C181" s="15"/>
      <c r="E181" s="8"/>
    </row>
    <row r="182" spans="1:5" s="5" customFormat="1" ht="15" customHeight="1">
      <c r="A182" s="8"/>
      <c r="B182" s="8"/>
      <c r="C182" s="15"/>
      <c r="E182" s="8"/>
    </row>
    <row r="183" spans="1:5" s="5" customFormat="1" ht="15" customHeight="1">
      <c r="A183" s="8"/>
      <c r="B183" s="8"/>
      <c r="C183" s="15"/>
      <c r="E183" s="8"/>
    </row>
    <row r="184" spans="1:5" s="5" customFormat="1" ht="15" customHeight="1">
      <c r="A184" s="8"/>
      <c r="B184" s="8"/>
      <c r="C184" s="15"/>
      <c r="E184" s="8"/>
    </row>
    <row r="185" spans="1:5" s="5" customFormat="1" ht="15" customHeight="1">
      <c r="A185" s="8"/>
      <c r="B185" s="8"/>
      <c r="C185" s="15"/>
      <c r="E185" s="8"/>
    </row>
    <row r="186" spans="1:5" s="5" customFormat="1" ht="15" customHeight="1">
      <c r="A186" s="8"/>
      <c r="B186" s="8"/>
      <c r="C186" s="15"/>
      <c r="E186" s="8"/>
    </row>
    <row r="187" spans="1:5" s="5" customFormat="1" ht="15" customHeight="1">
      <c r="A187" s="8"/>
      <c r="B187" s="8"/>
      <c r="C187" s="15"/>
      <c r="E187" s="8"/>
    </row>
    <row r="188" spans="1:5" s="5" customFormat="1" ht="15" customHeight="1">
      <c r="A188" s="8"/>
      <c r="B188" s="8"/>
      <c r="C188" s="15"/>
      <c r="E188" s="8"/>
    </row>
    <row r="189" spans="1:5" s="5" customFormat="1" ht="15" customHeight="1">
      <c r="A189" s="8"/>
      <c r="B189" s="8"/>
      <c r="C189" s="15"/>
      <c r="E189" s="8"/>
    </row>
    <row r="190" spans="1:5" s="5" customFormat="1" ht="15" customHeight="1">
      <c r="A190" s="8"/>
      <c r="B190" s="8"/>
      <c r="C190" s="15"/>
      <c r="E190" s="8"/>
    </row>
    <row r="191" spans="1:5" s="5" customFormat="1" ht="15" customHeight="1">
      <c r="A191" s="8"/>
      <c r="B191" s="8"/>
      <c r="C191" s="15"/>
      <c r="E191" s="8"/>
    </row>
    <row r="192" spans="1:5" s="5" customFormat="1" ht="15" customHeight="1">
      <c r="A192" s="8"/>
      <c r="B192" s="8"/>
      <c r="C192" s="15"/>
      <c r="E192" s="8"/>
    </row>
    <row r="193" spans="1:5" s="5" customFormat="1" ht="15" customHeight="1">
      <c r="A193" s="8"/>
      <c r="B193" s="8"/>
      <c r="C193" s="15"/>
      <c r="E193" s="8"/>
    </row>
    <row r="194" spans="1:5" s="5" customFormat="1" ht="15" customHeight="1">
      <c r="A194" s="8"/>
      <c r="B194" s="8"/>
      <c r="C194" s="15"/>
      <c r="E194" s="8"/>
    </row>
    <row r="195" spans="1:5" s="5" customFormat="1" ht="15" customHeight="1">
      <c r="A195" s="8"/>
      <c r="B195" s="8"/>
      <c r="C195" s="15"/>
      <c r="E195" s="8"/>
    </row>
    <row r="196" spans="1:5" s="5" customFormat="1" ht="15" customHeight="1">
      <c r="A196" s="8"/>
      <c r="B196" s="8"/>
      <c r="C196" s="15"/>
      <c r="E196" s="8"/>
    </row>
    <row r="197" spans="1:5" s="5" customFormat="1" ht="15" customHeight="1">
      <c r="A197" s="8"/>
      <c r="B197" s="8"/>
      <c r="C197" s="15"/>
      <c r="E197" s="8"/>
    </row>
    <row r="198" spans="1:5" s="5" customFormat="1" ht="15" customHeight="1">
      <c r="A198" s="8"/>
      <c r="B198" s="8"/>
      <c r="C198" s="15"/>
      <c r="E198" s="8"/>
    </row>
    <row r="199" spans="1:5" s="5" customFormat="1" ht="15" customHeight="1">
      <c r="A199" s="8"/>
      <c r="B199" s="8"/>
      <c r="C199" s="15"/>
      <c r="E199" s="8"/>
    </row>
    <row r="200" spans="1:5" s="5" customFormat="1" ht="15" customHeight="1">
      <c r="A200" s="8"/>
      <c r="B200" s="8"/>
      <c r="C200" s="15"/>
      <c r="E200" s="8"/>
    </row>
    <row r="201" spans="1:5" s="5" customFormat="1" ht="15" customHeight="1">
      <c r="A201" s="8"/>
      <c r="B201" s="8"/>
      <c r="C201" s="15"/>
      <c r="E201" s="8"/>
    </row>
    <row r="202" spans="1:5" s="5" customFormat="1" ht="15" customHeight="1">
      <c r="A202" s="8"/>
      <c r="B202" s="8"/>
      <c r="C202" s="15"/>
      <c r="E202" s="8"/>
    </row>
    <row r="203" spans="1:5" s="5" customFormat="1" ht="15" customHeight="1">
      <c r="A203" s="8"/>
      <c r="B203" s="8"/>
      <c r="C203" s="15"/>
      <c r="E203" s="8"/>
    </row>
    <row r="204" spans="1:5" s="5" customFormat="1" ht="15" customHeight="1">
      <c r="A204" s="8"/>
      <c r="B204" s="8"/>
      <c r="C204" s="15"/>
      <c r="E204" s="8"/>
    </row>
    <row r="205" spans="1:5" s="5" customFormat="1" ht="15" customHeight="1">
      <c r="A205" s="8"/>
      <c r="B205" s="8"/>
      <c r="C205" s="15"/>
      <c r="E205" s="8"/>
    </row>
    <row r="206" spans="1:5" s="5" customFormat="1" ht="15" customHeight="1">
      <c r="A206" s="8"/>
      <c r="B206" s="8"/>
      <c r="C206" s="15"/>
      <c r="E206" s="8"/>
    </row>
    <row r="207" spans="1:5" s="5" customFormat="1" ht="15" customHeight="1">
      <c r="A207" s="8"/>
      <c r="B207" s="8"/>
      <c r="C207" s="15"/>
      <c r="E207" s="8"/>
    </row>
    <row r="208" spans="1:5" s="5" customFormat="1" ht="15" customHeight="1">
      <c r="A208" s="8"/>
      <c r="B208" s="8"/>
      <c r="C208" s="15"/>
      <c r="E208" s="8"/>
    </row>
    <row r="209" spans="1:5" s="5" customFormat="1" ht="15" customHeight="1">
      <c r="A209" s="8"/>
      <c r="B209" s="8"/>
      <c r="C209" s="15"/>
      <c r="E209" s="8"/>
    </row>
    <row r="210" spans="1:5" s="5" customFormat="1" ht="15" customHeight="1">
      <c r="A210" s="8"/>
      <c r="B210" s="8"/>
      <c r="C210" s="15"/>
      <c r="E210" s="8"/>
    </row>
    <row r="211" spans="1:5" s="5" customFormat="1" ht="15" customHeight="1">
      <c r="A211" s="8"/>
      <c r="B211" s="8"/>
      <c r="C211" s="15"/>
      <c r="E211" s="8"/>
    </row>
    <row r="212" spans="1:5" s="5" customFormat="1" ht="15" customHeight="1">
      <c r="A212" s="8"/>
      <c r="B212" s="8"/>
      <c r="C212" s="15"/>
      <c r="E212" s="8"/>
    </row>
  </sheetData>
  <sheetProtection/>
  <mergeCells count="7">
    <mergeCell ref="A1:E1"/>
    <mergeCell ref="A4:E4"/>
    <mergeCell ref="A6:A7"/>
    <mergeCell ref="B6:B7"/>
    <mergeCell ref="C6:C7"/>
    <mergeCell ref="D6:D7"/>
    <mergeCell ref="E6:E7"/>
  </mergeCells>
  <printOptions/>
  <pageMargins left="0.39" right="0.15748031496062992" top="0.2362204724409449" bottom="0.2755905511811024" header="0.2362204724409449" footer="0.15748031496062992"/>
  <pageSetup fitToHeight="3" horizontalDpi="600" verticalDpi="600" orientation="portrait" paperSize="9" scale="95" r:id="rId1"/>
  <rowBreaks count="2" manualBreakCount="2">
    <brk id="51" max="4" man="1"/>
    <brk id="9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V35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8.875" style="27" customWidth="1"/>
    <col min="2" max="2" width="7.75390625" style="27" hidden="1" customWidth="1"/>
    <col min="3" max="3" width="66.625" style="38" customWidth="1"/>
    <col min="4" max="4" width="10.875" style="27" customWidth="1"/>
    <col min="5" max="5" width="17.00390625" style="27" customWidth="1"/>
    <col min="6" max="6" width="11.875" style="27" hidden="1" customWidth="1"/>
    <col min="7" max="7" width="0" style="78" hidden="1" customWidth="1"/>
    <col min="8" max="8" width="9.125" style="38" customWidth="1"/>
    <col min="9" max="9" width="4.875" style="27" hidden="1" customWidth="1"/>
    <col min="10" max="35" width="4.625" style="27" hidden="1" customWidth="1"/>
    <col min="36" max="48" width="4.625" style="38" hidden="1" customWidth="1"/>
    <col min="49" max="16384" width="9.125" style="38" customWidth="1"/>
  </cols>
  <sheetData>
    <row r="1" spans="1:5" s="1" customFormat="1" ht="15.75">
      <c r="A1" s="187" t="s">
        <v>26</v>
      </c>
      <c r="B1" s="187"/>
      <c r="C1" s="187"/>
      <c r="D1" s="187"/>
      <c r="E1" s="187"/>
    </row>
    <row r="2" spans="2:7" s="40" customFormat="1" ht="18.75" customHeight="1">
      <c r="B2" s="27"/>
      <c r="C2" s="39"/>
      <c r="D2" s="168" t="s">
        <v>71</v>
      </c>
      <c r="E2" s="168"/>
      <c r="F2" s="45"/>
      <c r="G2" s="78"/>
    </row>
    <row r="3" spans="1:48" ht="18.75" customHeight="1">
      <c r="A3" s="169" t="s">
        <v>67</v>
      </c>
      <c r="B3" s="169"/>
      <c r="C3" s="169"/>
      <c r="D3" s="169"/>
      <c r="E3" s="169"/>
      <c r="F3" s="45"/>
      <c r="I3" s="46">
        <v>1</v>
      </c>
      <c r="J3" s="46">
        <v>2</v>
      </c>
      <c r="K3" s="46">
        <v>3</v>
      </c>
      <c r="L3" s="46">
        <v>4</v>
      </c>
      <c r="M3" s="46">
        <v>5</v>
      </c>
      <c r="N3" s="46">
        <v>6</v>
      </c>
      <c r="O3" s="46">
        <v>7</v>
      </c>
      <c r="P3" s="46">
        <v>8</v>
      </c>
      <c r="Q3" s="46">
        <v>9</v>
      </c>
      <c r="R3" s="46">
        <v>10</v>
      </c>
      <c r="S3" s="46">
        <v>11</v>
      </c>
      <c r="T3" s="46">
        <v>12</v>
      </c>
      <c r="U3" s="46">
        <v>13</v>
      </c>
      <c r="V3" s="46">
        <v>14</v>
      </c>
      <c r="W3" s="46">
        <v>15</v>
      </c>
      <c r="X3" s="46">
        <v>16</v>
      </c>
      <c r="Y3" s="46">
        <v>17</v>
      </c>
      <c r="Z3" s="46">
        <v>18</v>
      </c>
      <c r="AA3" s="46">
        <v>19</v>
      </c>
      <c r="AB3" s="46">
        <v>20</v>
      </c>
      <c r="AC3" s="46">
        <v>21</v>
      </c>
      <c r="AD3" s="46">
        <v>22</v>
      </c>
      <c r="AE3" s="46">
        <v>23</v>
      </c>
      <c r="AF3" s="46">
        <v>24</v>
      </c>
      <c r="AG3" s="46">
        <v>25</v>
      </c>
      <c r="AH3" s="46">
        <v>26</v>
      </c>
      <c r="AI3" s="46">
        <v>27</v>
      </c>
      <c r="AJ3" s="47">
        <v>28</v>
      </c>
      <c r="AK3" s="47">
        <v>29</v>
      </c>
      <c r="AL3" s="46">
        <v>30</v>
      </c>
      <c r="AM3" s="47">
        <v>31</v>
      </c>
      <c r="AN3" s="47">
        <v>32</v>
      </c>
      <c r="AO3" s="46">
        <v>33</v>
      </c>
      <c r="AP3" s="47">
        <v>34</v>
      </c>
      <c r="AQ3" s="47">
        <v>35</v>
      </c>
      <c r="AR3" s="46">
        <v>36</v>
      </c>
      <c r="AS3" s="47">
        <v>37</v>
      </c>
      <c r="AT3" s="47">
        <v>38</v>
      </c>
      <c r="AU3" s="46">
        <v>39</v>
      </c>
      <c r="AV3" s="47">
        <v>40</v>
      </c>
    </row>
    <row r="4" spans="1:48" ht="18.75" customHeight="1">
      <c r="A4" s="169" t="s">
        <v>118</v>
      </c>
      <c r="B4" s="169"/>
      <c r="C4" s="169"/>
      <c r="D4" s="169"/>
      <c r="E4" s="169"/>
      <c r="F4" s="45"/>
      <c r="I4" s="46">
        <v>300</v>
      </c>
      <c r="J4" s="46">
        <v>270</v>
      </c>
      <c r="K4" s="46">
        <v>245</v>
      </c>
      <c r="L4" s="46">
        <v>225</v>
      </c>
      <c r="M4" s="46">
        <v>210</v>
      </c>
      <c r="N4" s="46">
        <v>200</v>
      </c>
      <c r="O4" s="46">
        <v>190</v>
      </c>
      <c r="P4" s="46">
        <v>180</v>
      </c>
      <c r="Q4" s="46">
        <v>170</v>
      </c>
      <c r="R4" s="46">
        <v>160</v>
      </c>
      <c r="S4" s="46">
        <v>150</v>
      </c>
      <c r="T4" s="46">
        <v>145</v>
      </c>
      <c r="U4" s="46">
        <v>140</v>
      </c>
      <c r="V4" s="46">
        <v>135</v>
      </c>
      <c r="W4" s="46">
        <v>130</v>
      </c>
      <c r="X4" s="46">
        <v>125</v>
      </c>
      <c r="Y4" s="46">
        <v>120</v>
      </c>
      <c r="Z4" s="46">
        <v>115</v>
      </c>
      <c r="AA4" s="46">
        <v>110</v>
      </c>
      <c r="AB4" s="46">
        <v>105</v>
      </c>
      <c r="AC4" s="46">
        <v>100</v>
      </c>
      <c r="AD4" s="46">
        <v>96</v>
      </c>
      <c r="AE4" s="46">
        <v>92</v>
      </c>
      <c r="AF4" s="46">
        <v>88</v>
      </c>
      <c r="AG4" s="46">
        <v>84</v>
      </c>
      <c r="AH4" s="46">
        <v>80</v>
      </c>
      <c r="AI4" s="46">
        <v>76</v>
      </c>
      <c r="AJ4" s="47">
        <v>72</v>
      </c>
      <c r="AK4" s="47">
        <v>68</v>
      </c>
      <c r="AL4" s="47">
        <v>64</v>
      </c>
      <c r="AM4" s="47">
        <v>60</v>
      </c>
      <c r="AN4" s="47">
        <v>57</v>
      </c>
      <c r="AO4" s="47">
        <v>54</v>
      </c>
      <c r="AP4" s="47">
        <v>51</v>
      </c>
      <c r="AQ4" s="47">
        <v>48</v>
      </c>
      <c r="AR4" s="47">
        <v>45</v>
      </c>
      <c r="AS4" s="47">
        <v>42</v>
      </c>
      <c r="AT4" s="47">
        <v>39</v>
      </c>
      <c r="AU4" s="47">
        <v>36</v>
      </c>
      <c r="AV4" s="47">
        <v>33</v>
      </c>
    </row>
    <row r="5" spans="1:7" s="40" customFormat="1" ht="18.75" customHeight="1">
      <c r="A5" s="45"/>
      <c r="B5" s="27"/>
      <c r="C5" s="39"/>
      <c r="D5" s="39"/>
      <c r="E5" s="45"/>
      <c r="F5" s="45"/>
      <c r="G5" s="78"/>
    </row>
    <row r="6" spans="1:7" s="27" customFormat="1" ht="51.75" customHeight="1">
      <c r="A6" s="72" t="s">
        <v>23</v>
      </c>
      <c r="B6" s="46" t="s">
        <v>68</v>
      </c>
      <c r="C6" s="72" t="s">
        <v>18</v>
      </c>
      <c r="D6" s="72" t="s">
        <v>92</v>
      </c>
      <c r="E6" s="72" t="s">
        <v>87</v>
      </c>
      <c r="F6" s="35" t="s">
        <v>102</v>
      </c>
      <c r="G6" s="79" t="s">
        <v>113</v>
      </c>
    </row>
    <row r="7" spans="1:35" s="41" customFormat="1" ht="18.75" customHeight="1">
      <c r="A7" s="82"/>
      <c r="B7" s="42"/>
      <c r="C7" s="167" t="s">
        <v>47</v>
      </c>
      <c r="D7" s="167"/>
      <c r="E7" s="167"/>
      <c r="F7" s="3"/>
      <c r="G7" s="77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s="41" customFormat="1" ht="15.75">
      <c r="A8" s="73">
        <v>1</v>
      </c>
      <c r="B8" s="42"/>
      <c r="C8" s="87" t="s">
        <v>0</v>
      </c>
      <c r="D8" s="58" t="str">
        <f aca="true" t="shared" si="0" ref="D8:D14">CONCATENATE(F8,":",G8)</f>
        <v>3:00,47</v>
      </c>
      <c r="E8" s="73">
        <f>LOOKUP(A8,$I$3:$AI$3:$I$4:$AI$4)</f>
        <v>300</v>
      </c>
      <c r="F8" s="2">
        <v>3</v>
      </c>
      <c r="G8" s="80" t="s">
        <v>620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s="41" customFormat="1" ht="15.75">
      <c r="A9" s="73">
        <v>2</v>
      </c>
      <c r="B9" s="42"/>
      <c r="C9" s="87" t="s">
        <v>5</v>
      </c>
      <c r="D9" s="58" t="str">
        <f t="shared" si="0"/>
        <v>3:03,05</v>
      </c>
      <c r="E9" s="73">
        <f>LOOKUP(A9,$I$3:$AI$3:$I$4:$AI$4)</f>
        <v>270</v>
      </c>
      <c r="F9" s="43">
        <v>3</v>
      </c>
      <c r="G9" s="81" t="s">
        <v>623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41" customFormat="1" ht="31.5">
      <c r="A10" s="73">
        <v>3</v>
      </c>
      <c r="B10" s="42"/>
      <c r="C10" s="87" t="s">
        <v>6</v>
      </c>
      <c r="D10" s="58" t="str">
        <f t="shared" si="0"/>
        <v>3:29,15</v>
      </c>
      <c r="E10" s="73">
        <f>LOOKUP(A10,$I$3:$AI$3:$I$4:$AI$4)</f>
        <v>245</v>
      </c>
      <c r="F10" s="43">
        <v>3</v>
      </c>
      <c r="G10" s="81" t="s">
        <v>627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s="41" customFormat="1" ht="31.5">
      <c r="A11" s="73">
        <v>4</v>
      </c>
      <c r="B11" s="42"/>
      <c r="C11" s="87" t="s">
        <v>2</v>
      </c>
      <c r="D11" s="58" t="str">
        <f t="shared" si="0"/>
        <v>3:31,18</v>
      </c>
      <c r="E11" s="73">
        <f>LOOKUP(A11,$I$3:$AI$3:$I$4:$AI$4)</f>
        <v>225</v>
      </c>
      <c r="F11" s="43">
        <v>3</v>
      </c>
      <c r="G11" s="81" t="s">
        <v>617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s="41" customFormat="1" ht="15.75">
      <c r="A12" s="73">
        <v>5</v>
      </c>
      <c r="B12" s="42"/>
      <c r="C12" s="87" t="s">
        <v>7</v>
      </c>
      <c r="D12" s="58" t="str">
        <f t="shared" si="0"/>
        <v>3:38,75</v>
      </c>
      <c r="E12" s="73">
        <f>LOOKUP(A12,$I$3:$AI$3:$I$4:$AI$4)</f>
        <v>210</v>
      </c>
      <c r="F12" s="43">
        <v>3</v>
      </c>
      <c r="G12" s="81" t="s">
        <v>624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s="41" customFormat="1" ht="15.75">
      <c r="A13" s="73">
        <v>6</v>
      </c>
      <c r="B13" s="42"/>
      <c r="C13" s="87" t="s">
        <v>1</v>
      </c>
      <c r="D13" s="58" t="str">
        <f t="shared" si="0"/>
        <v>4:07,21</v>
      </c>
      <c r="E13" s="73">
        <f>LOOKUP(A13,$I$3:$AI$3:$I$4:$AI$4)</f>
        <v>200</v>
      </c>
      <c r="F13" s="43">
        <v>4</v>
      </c>
      <c r="G13" s="81" t="s">
        <v>616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s="41" customFormat="1" ht="31.5">
      <c r="A14" s="73">
        <v>7</v>
      </c>
      <c r="B14" s="42"/>
      <c r="C14" s="87" t="s">
        <v>13</v>
      </c>
      <c r="D14" s="58" t="str">
        <f t="shared" si="0"/>
        <v>4:12,32</v>
      </c>
      <c r="E14" s="73">
        <f>LOOKUP(A14,$I$3:$AI$3:$I$4:$AI$4)</f>
        <v>190</v>
      </c>
      <c r="F14" s="43">
        <v>4</v>
      </c>
      <c r="G14" s="81" t="s">
        <v>613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s="41" customFormat="1" ht="15.75">
      <c r="A15" s="73"/>
      <c r="B15" s="42" t="s">
        <v>208</v>
      </c>
      <c r="C15" s="74" t="s">
        <v>11</v>
      </c>
      <c r="D15" s="58" t="s">
        <v>208</v>
      </c>
      <c r="E15" s="73"/>
      <c r="F15" s="43"/>
      <c r="G15" s="8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s="41" customFormat="1" ht="18.75" customHeight="1">
      <c r="A16" s="82"/>
      <c r="B16" s="42"/>
      <c r="C16" s="166" t="s">
        <v>48</v>
      </c>
      <c r="D16" s="166"/>
      <c r="E16" s="166"/>
      <c r="F16" s="43"/>
      <c r="G16" s="81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s="41" customFormat="1" ht="15.75">
      <c r="A17" s="73">
        <v>1</v>
      </c>
      <c r="B17" s="42"/>
      <c r="C17" s="87" t="s">
        <v>3</v>
      </c>
      <c r="D17" s="58" t="str">
        <f aca="true" t="shared" si="1" ref="D17:D23">CONCATENATE(F17,":",G17)</f>
        <v>3:13,51</v>
      </c>
      <c r="E17" s="73">
        <f>LOOKUP(A17,$I$3:$AI$3:$I$4:$AI$4)</f>
        <v>300</v>
      </c>
      <c r="F17" s="43">
        <v>3</v>
      </c>
      <c r="G17" s="81" t="s">
        <v>626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s="41" customFormat="1" ht="31.5">
      <c r="A18" s="73">
        <v>2</v>
      </c>
      <c r="B18" s="42"/>
      <c r="C18" s="87" t="s">
        <v>663</v>
      </c>
      <c r="D18" s="58" t="str">
        <f t="shared" si="1"/>
        <v>3:28,88</v>
      </c>
      <c r="E18" s="73">
        <f>LOOKUP(A18,$I$3:$AI$3:$I$4:$AI$4)</f>
        <v>270</v>
      </c>
      <c r="F18" s="43">
        <v>3</v>
      </c>
      <c r="G18" s="81" t="s">
        <v>612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s="41" customFormat="1" ht="15.75">
      <c r="A19" s="73">
        <v>3</v>
      </c>
      <c r="B19" s="42"/>
      <c r="C19" s="87" t="s">
        <v>8</v>
      </c>
      <c r="D19" s="58" t="str">
        <f t="shared" si="1"/>
        <v>3:37,87</v>
      </c>
      <c r="E19" s="73">
        <f>LOOKUP(A19,$I$3:$AI$3:$I$4:$AI$4)</f>
        <v>245</v>
      </c>
      <c r="F19" s="43">
        <v>3</v>
      </c>
      <c r="G19" s="81" t="s">
        <v>618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s="41" customFormat="1" ht="21" customHeight="1">
      <c r="A20" s="73">
        <v>4</v>
      </c>
      <c r="B20" s="42"/>
      <c r="C20" s="87" t="s">
        <v>9</v>
      </c>
      <c r="D20" s="58" t="str">
        <f t="shared" si="1"/>
        <v>3:38,51</v>
      </c>
      <c r="E20" s="73">
        <f>LOOKUP(A20,$I$3:$AI$3:$I$4:$AI$4)</f>
        <v>225</v>
      </c>
      <c r="F20" s="43">
        <v>3</v>
      </c>
      <c r="G20" s="81" t="s">
        <v>619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s="41" customFormat="1" ht="63">
      <c r="A21" s="73">
        <v>5</v>
      </c>
      <c r="B21" s="42"/>
      <c r="C21" s="87" t="s">
        <v>86</v>
      </c>
      <c r="D21" s="58" t="str">
        <f t="shared" si="1"/>
        <v>3:49,05</v>
      </c>
      <c r="E21" s="73">
        <f>LOOKUP(A21,$I$3:$AI$3:$I$4:$AI$4)</f>
        <v>210</v>
      </c>
      <c r="F21" s="43">
        <v>3</v>
      </c>
      <c r="G21" s="81" t="s">
        <v>621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s="41" customFormat="1" ht="15.75">
      <c r="A22" s="73">
        <v>6</v>
      </c>
      <c r="B22" s="42"/>
      <c r="C22" s="87" t="s">
        <v>16</v>
      </c>
      <c r="D22" s="58" t="str">
        <f t="shared" si="1"/>
        <v>3:58,67</v>
      </c>
      <c r="E22" s="73">
        <f>LOOKUP(A22,$I$3:$AI$3:$I$4:$AI$4)</f>
        <v>200</v>
      </c>
      <c r="F22" s="43">
        <v>3</v>
      </c>
      <c r="G22" s="81" t="s">
        <v>615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s="41" customFormat="1" ht="47.25">
      <c r="A23" s="73">
        <v>7</v>
      </c>
      <c r="B23" s="42"/>
      <c r="C23" s="87" t="s">
        <v>4</v>
      </c>
      <c r="D23" s="58" t="str">
        <f t="shared" si="1"/>
        <v>4:07,61</v>
      </c>
      <c r="E23" s="73">
        <f>LOOKUP(A23,$I$3:$AI$3:$I$4:$AI$4)</f>
        <v>190</v>
      </c>
      <c r="F23" s="43">
        <v>4</v>
      </c>
      <c r="G23" s="81" t="s">
        <v>622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s="41" customFormat="1" ht="31.5">
      <c r="A24" s="73"/>
      <c r="B24" s="42"/>
      <c r="C24" s="74" t="s">
        <v>106</v>
      </c>
      <c r="D24" s="58" t="s">
        <v>208</v>
      </c>
      <c r="E24" s="73"/>
      <c r="F24" s="43"/>
      <c r="G24" s="81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s="41" customFormat="1" ht="15.75">
      <c r="A25" s="73"/>
      <c r="B25" s="42"/>
      <c r="C25" s="74" t="s">
        <v>10</v>
      </c>
      <c r="D25" s="58" t="s">
        <v>208</v>
      </c>
      <c r="E25" s="73"/>
      <c r="F25" s="43"/>
      <c r="G25" s="81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1" customFormat="1" ht="15.75">
      <c r="A26" s="73"/>
      <c r="B26" s="42"/>
      <c r="C26" s="74" t="s">
        <v>12</v>
      </c>
      <c r="D26" s="58" t="s">
        <v>208</v>
      </c>
      <c r="E26" s="73"/>
      <c r="F26" s="43"/>
      <c r="G26" s="81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1" customFormat="1" ht="16.5" customHeight="1">
      <c r="A27" s="82"/>
      <c r="B27" s="42"/>
      <c r="C27" s="165" t="s">
        <v>49</v>
      </c>
      <c r="D27" s="165"/>
      <c r="E27" s="165"/>
      <c r="F27" s="43"/>
      <c r="G27" s="81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1" customFormat="1" ht="31.5">
      <c r="A28" s="73">
        <v>1</v>
      </c>
      <c r="B28" s="42"/>
      <c r="C28" s="87" t="s">
        <v>178</v>
      </c>
      <c r="D28" s="58" t="str">
        <f>CONCATENATE(F28,":",G28)</f>
        <v>3:31,28</v>
      </c>
      <c r="E28" s="73">
        <f>LOOKUP(A28,$I$3:$AI$3:$I$4:$AI$4)</f>
        <v>300</v>
      </c>
      <c r="F28" s="43">
        <v>3</v>
      </c>
      <c r="G28" s="81" t="s">
        <v>625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s="41" customFormat="1" ht="31.5">
      <c r="A29" s="73">
        <v>2</v>
      </c>
      <c r="B29" s="42"/>
      <c r="C29" s="88" t="s">
        <v>15</v>
      </c>
      <c r="D29" s="58" t="str">
        <f>CONCATENATE(F29,":",G29)</f>
        <v>4:28,75</v>
      </c>
      <c r="E29" s="73">
        <f>LOOKUP(A29,$I$3:$AI$3:$I$4:$AI$4)</f>
        <v>270</v>
      </c>
      <c r="F29" s="43">
        <v>4</v>
      </c>
      <c r="G29" s="81" t="s">
        <v>614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1" customFormat="1" ht="31.5">
      <c r="A30" s="73"/>
      <c r="B30" s="42"/>
      <c r="C30" s="74" t="s">
        <v>107</v>
      </c>
      <c r="D30" s="58" t="s">
        <v>208</v>
      </c>
      <c r="E30" s="73"/>
      <c r="F30" s="43"/>
      <c r="G30" s="8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1" customFormat="1" ht="31.5">
      <c r="A31" s="73"/>
      <c r="B31" s="42"/>
      <c r="C31" s="75" t="s">
        <v>14</v>
      </c>
      <c r="D31" s="58" t="s">
        <v>208</v>
      </c>
      <c r="E31" s="73"/>
      <c r="F31" s="43"/>
      <c r="G31" s="81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1" customFormat="1" ht="15.75">
      <c r="A32" s="43"/>
      <c r="B32" s="43"/>
      <c r="D32" s="43"/>
      <c r="E32" s="43"/>
      <c r="F32" s="43"/>
      <c r="G32" s="81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ht="15">
      <c r="C33" s="38" t="s">
        <v>27</v>
      </c>
    </row>
    <row r="35" spans="3:48" s="27" customFormat="1" ht="19.5" customHeight="1">
      <c r="C35" s="38" t="s">
        <v>28</v>
      </c>
      <c r="G35" s="78"/>
      <c r="H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</row>
  </sheetData>
  <sheetProtection password="C628" sheet="1" formatCells="0" formatColumns="0" formatRows="0" insertColumns="0" insertRows="0" insertHyperlinks="0" deleteColumns="0" deleteRows="0"/>
  <mergeCells count="7">
    <mergeCell ref="C27:E27"/>
    <mergeCell ref="A4:E4"/>
    <mergeCell ref="A3:E3"/>
    <mergeCell ref="A1:E1"/>
    <mergeCell ref="D2:E2"/>
    <mergeCell ref="C7:E7"/>
    <mergeCell ref="C16:E16"/>
  </mergeCells>
  <printOptions/>
  <pageMargins left="0.15748031496062992" right="0.1968503937007874" top="0.15748031496062992" bottom="0.15748031496062992" header="0.31496062992125984" footer="0.1574803149606299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3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00390625" style="4" customWidth="1"/>
    <col min="2" max="2" width="6.375" style="4" customWidth="1"/>
    <col min="3" max="3" width="54.00390625" style="16" customWidth="1"/>
    <col min="4" max="4" width="29.875" style="1" hidden="1" customWidth="1"/>
    <col min="5" max="5" width="18.25390625" style="4" customWidth="1"/>
    <col min="6" max="16384" width="9.125" style="1" customWidth="1"/>
  </cols>
  <sheetData>
    <row r="1" spans="1:5" ht="15.75">
      <c r="A1" s="187" t="s">
        <v>26</v>
      </c>
      <c r="B1" s="187"/>
      <c r="C1" s="187"/>
      <c r="D1" s="187"/>
      <c r="E1" s="187"/>
    </row>
    <row r="2" ht="12.75">
      <c r="E2" s="52" t="s">
        <v>71</v>
      </c>
    </row>
    <row r="3" ht="12.75">
      <c r="E3" s="52"/>
    </row>
    <row r="4" spans="1:5" ht="17.25" customHeight="1">
      <c r="A4" s="186" t="s">
        <v>45</v>
      </c>
      <c r="B4" s="186"/>
      <c r="C4" s="186"/>
      <c r="D4" s="186"/>
      <c r="E4" s="186"/>
    </row>
    <row r="5" spans="1:5" ht="17.25" customHeight="1">
      <c r="A5" s="34"/>
      <c r="B5" s="34"/>
      <c r="C5" s="84" t="s">
        <v>91</v>
      </c>
      <c r="D5" s="76" t="s">
        <v>91</v>
      </c>
      <c r="E5" s="34"/>
    </row>
    <row r="6" spans="1:5" s="2" customFormat="1" ht="12" customHeight="1">
      <c r="A6" s="157" t="s">
        <v>93</v>
      </c>
      <c r="B6" s="157" t="s">
        <v>35</v>
      </c>
      <c r="C6" s="157" t="s">
        <v>19</v>
      </c>
      <c r="D6" s="157" t="s">
        <v>18</v>
      </c>
      <c r="E6" s="157" t="s">
        <v>92</v>
      </c>
    </row>
    <row r="7" spans="1:5" s="2" customFormat="1" ht="16.5" customHeight="1">
      <c r="A7" s="157"/>
      <c r="B7" s="157"/>
      <c r="C7" s="157"/>
      <c r="D7" s="157"/>
      <c r="E7" s="157"/>
    </row>
    <row r="8" spans="1:5" s="2" customFormat="1" ht="15.75" customHeight="1">
      <c r="A8" s="3"/>
      <c r="B8" s="3"/>
      <c r="C8" s="65" t="s">
        <v>94</v>
      </c>
      <c r="D8" s="3"/>
      <c r="E8" s="3"/>
    </row>
    <row r="9" spans="1:5" s="2" customFormat="1" ht="18" customHeight="1">
      <c r="A9" s="6">
        <v>1</v>
      </c>
      <c r="B9" s="3"/>
      <c r="C9" s="14"/>
      <c r="D9" s="17"/>
      <c r="E9" s="58"/>
    </row>
    <row r="10" spans="1:5" s="2" customFormat="1" ht="18" customHeight="1">
      <c r="A10" s="6"/>
      <c r="B10" s="3"/>
      <c r="C10" s="18" t="e">
        <f>VLOOKUP(B10,'ЛА эстаф.'!$B$8:$C$292,2,FALSE)</f>
        <v>#N/A</v>
      </c>
      <c r="D10" s="18"/>
      <c r="E10" s="6"/>
    </row>
    <row r="11" spans="1:5" s="5" customFormat="1" ht="15" customHeight="1">
      <c r="A11" s="6"/>
      <c r="B11" s="3"/>
      <c r="C11" s="18" t="e">
        <f>VLOOKUP(B11,'ЛА эстаф.'!$B$8:$C$292,2,FALSE)</f>
        <v>#N/A</v>
      </c>
      <c r="D11" s="18"/>
      <c r="E11" s="6"/>
    </row>
    <row r="12" spans="1:5" s="5" customFormat="1" ht="15" customHeight="1">
      <c r="A12" s="6"/>
      <c r="B12" s="3"/>
      <c r="C12" s="18" t="e">
        <f>VLOOKUP(B12,'ЛА эстаф.'!$B$8:$C$292,2,FALSE)</f>
        <v>#N/A</v>
      </c>
      <c r="D12" s="18"/>
      <c r="E12" s="6"/>
    </row>
    <row r="13" spans="1:5" s="5" customFormat="1" ht="15" customHeight="1">
      <c r="A13" s="6"/>
      <c r="B13" s="3"/>
      <c r="C13" s="18" t="e">
        <f>VLOOKUP(B13,'ЛА эстаф.'!$B$8:$C$292,2,FALSE)</f>
        <v>#N/A</v>
      </c>
      <c r="D13" s="18"/>
      <c r="E13" s="6"/>
    </row>
    <row r="14" spans="1:5" s="5" customFormat="1" ht="15" customHeight="1">
      <c r="A14" s="6">
        <v>2</v>
      </c>
      <c r="B14" s="3"/>
      <c r="C14" s="83"/>
      <c r="D14" s="7"/>
      <c r="E14" s="58"/>
    </row>
    <row r="15" spans="1:5" s="5" customFormat="1" ht="15" customHeight="1">
      <c r="A15" s="6"/>
      <c r="B15" s="3"/>
      <c r="C15" s="18" t="e">
        <f>VLOOKUP(B15,'ЛА эстаф.'!$B$8:$C$292,2,FALSE)</f>
        <v>#N/A</v>
      </c>
      <c r="D15" s="7"/>
      <c r="E15" s="6"/>
    </row>
    <row r="16" spans="1:5" s="5" customFormat="1" ht="15" customHeight="1">
      <c r="A16" s="6"/>
      <c r="B16" s="3"/>
      <c r="C16" s="18" t="e">
        <f>VLOOKUP(B16,'ЛА эстаф.'!$B$8:$C$292,2,FALSE)</f>
        <v>#N/A</v>
      </c>
      <c r="D16" s="7"/>
      <c r="E16" s="6"/>
    </row>
    <row r="17" spans="1:5" s="5" customFormat="1" ht="15" customHeight="1">
      <c r="A17" s="6"/>
      <c r="B17" s="3"/>
      <c r="C17" s="18" t="e">
        <f>VLOOKUP(B17,'ЛА эстаф.'!$B$8:$C$292,2,FALSE)</f>
        <v>#N/A</v>
      </c>
      <c r="D17" s="7"/>
      <c r="E17" s="6"/>
    </row>
    <row r="18" spans="1:5" s="5" customFormat="1" ht="15" customHeight="1">
      <c r="A18" s="6"/>
      <c r="B18" s="3"/>
      <c r="C18" s="18" t="e">
        <f>VLOOKUP(B18,'ЛА эстаф.'!$B$8:$C$292,2,FALSE)</f>
        <v>#N/A</v>
      </c>
      <c r="D18" s="7"/>
      <c r="E18" s="6"/>
    </row>
    <row r="19" spans="1:5" s="5" customFormat="1" ht="15" customHeight="1">
      <c r="A19" s="6">
        <v>3</v>
      </c>
      <c r="B19" s="3"/>
      <c r="C19" s="83"/>
      <c r="D19" s="7"/>
      <c r="E19" s="58"/>
    </row>
    <row r="20" spans="1:5" s="5" customFormat="1" ht="15" customHeight="1">
      <c r="A20" s="6"/>
      <c r="B20" s="3"/>
      <c r="C20" s="18" t="e">
        <f>VLOOKUP(B20,'ЛА эстаф.'!$B$8:$C$292,2,FALSE)</f>
        <v>#N/A</v>
      </c>
      <c r="D20" s="7"/>
      <c r="E20" s="6"/>
    </row>
    <row r="21" spans="1:5" s="5" customFormat="1" ht="15" customHeight="1">
      <c r="A21" s="6"/>
      <c r="B21" s="19"/>
      <c r="C21" s="18" t="e">
        <f>VLOOKUP(B21,'ЛА эстаф.'!$B$8:$C$292,2,FALSE)</f>
        <v>#N/A</v>
      </c>
      <c r="D21" s="7"/>
      <c r="E21" s="6"/>
    </row>
    <row r="22" spans="1:5" s="5" customFormat="1" ht="15" customHeight="1">
      <c r="A22" s="6"/>
      <c r="B22" s="3"/>
      <c r="C22" s="18" t="e">
        <f>VLOOKUP(B22,'ЛА эстаф.'!$B$8:$C$292,2,FALSE)</f>
        <v>#N/A</v>
      </c>
      <c r="D22" s="7"/>
      <c r="E22" s="6"/>
    </row>
    <row r="23" spans="1:5" s="5" customFormat="1" ht="15" customHeight="1">
      <c r="A23" s="6"/>
      <c r="B23" s="19"/>
      <c r="C23" s="18" t="e">
        <f>VLOOKUP(B23,'ЛА эстаф.'!$B$8:$C$292,2,FALSE)</f>
        <v>#N/A</v>
      </c>
      <c r="D23" s="7"/>
      <c r="E23" s="6"/>
    </row>
    <row r="24" spans="1:5" s="5" customFormat="1" ht="15" customHeight="1">
      <c r="A24" s="6">
        <v>4</v>
      </c>
      <c r="B24" s="3"/>
      <c r="C24" s="83"/>
      <c r="D24" s="7"/>
      <c r="E24" s="58"/>
    </row>
    <row r="25" spans="1:5" s="5" customFormat="1" ht="15" customHeight="1">
      <c r="A25" s="6"/>
      <c r="B25" s="3"/>
      <c r="C25" s="18" t="e">
        <f>VLOOKUP(B25,'ЛА эстаф.'!$B$8:$C$292,2,FALSE)</f>
        <v>#N/A</v>
      </c>
      <c r="D25" s="7"/>
      <c r="E25" s="6"/>
    </row>
    <row r="26" spans="1:5" s="5" customFormat="1" ht="15" customHeight="1">
      <c r="A26" s="6"/>
      <c r="B26" s="3"/>
      <c r="C26" s="18" t="e">
        <f>VLOOKUP(B26,'ЛА эстаф.'!$B$8:$C$292,2,FALSE)</f>
        <v>#N/A</v>
      </c>
      <c r="D26" s="7"/>
      <c r="E26" s="6"/>
    </row>
    <row r="27" spans="1:5" s="5" customFormat="1" ht="15" customHeight="1">
      <c r="A27" s="6"/>
      <c r="B27" s="3"/>
      <c r="C27" s="18" t="e">
        <f>VLOOKUP(B27,'ЛА эстаф.'!$B$8:$C$292,2,FALSE)</f>
        <v>#N/A</v>
      </c>
      <c r="D27" s="7"/>
      <c r="E27" s="6"/>
    </row>
    <row r="28" spans="1:5" s="5" customFormat="1" ht="15" customHeight="1">
      <c r="A28" s="6"/>
      <c r="B28" s="3"/>
      <c r="C28" s="18" t="e">
        <f>VLOOKUP(B28,'ЛА эстаф.'!$B$8:$C$292,2,FALSE)</f>
        <v>#N/A</v>
      </c>
      <c r="D28" s="7"/>
      <c r="E28" s="6"/>
    </row>
    <row r="29" spans="1:5" s="2" customFormat="1" ht="15.75" customHeight="1">
      <c r="A29" s="3"/>
      <c r="B29" s="3"/>
      <c r="C29" s="18" t="e">
        <f>VLOOKUP(B29,'ЛА эстаф.'!$B$8:$C$292,2,FALSE)</f>
        <v>#N/A</v>
      </c>
      <c r="D29" s="3"/>
      <c r="E29" s="3"/>
    </row>
    <row r="30" spans="1:5" s="2" customFormat="1" ht="15.75" customHeight="1">
      <c r="A30" s="3"/>
      <c r="B30" s="3"/>
      <c r="C30" s="6" t="s">
        <v>95</v>
      </c>
      <c r="D30" s="3"/>
      <c r="E30" s="3"/>
    </row>
    <row r="31" spans="1:5" s="5" customFormat="1" ht="15" customHeight="1">
      <c r="A31" s="6">
        <v>1</v>
      </c>
      <c r="B31" s="3"/>
      <c r="C31" s="83"/>
      <c r="D31" s="17"/>
      <c r="E31" s="58"/>
    </row>
    <row r="32" spans="1:5" s="5" customFormat="1" ht="15" customHeight="1">
      <c r="A32" s="6"/>
      <c r="B32" s="3"/>
      <c r="C32" s="18" t="e">
        <f>VLOOKUP(B32,'ЛА эстаф.'!$B$8:$C$292,2,FALSE)</f>
        <v>#N/A</v>
      </c>
      <c r="D32" s="7"/>
      <c r="E32" s="6"/>
    </row>
    <row r="33" spans="1:5" s="5" customFormat="1" ht="15" customHeight="1">
      <c r="A33" s="6"/>
      <c r="B33" s="3"/>
      <c r="C33" s="18" t="e">
        <f>VLOOKUP(B33,'ЛА эстаф.'!$B$8:$C$292,2,FALSE)</f>
        <v>#N/A</v>
      </c>
      <c r="D33" s="7"/>
      <c r="E33" s="6"/>
    </row>
    <row r="34" spans="1:5" s="5" customFormat="1" ht="15" customHeight="1">
      <c r="A34" s="6"/>
      <c r="B34" s="3"/>
      <c r="C34" s="18" t="e">
        <f>VLOOKUP(B34,'ЛА эстаф.'!$B$8:$C$292,2,FALSE)</f>
        <v>#N/A</v>
      </c>
      <c r="D34" s="7"/>
      <c r="E34" s="6"/>
    </row>
    <row r="35" spans="1:5" s="5" customFormat="1" ht="15" customHeight="1">
      <c r="A35" s="6"/>
      <c r="B35" s="3"/>
      <c r="C35" s="18" t="e">
        <f>VLOOKUP(B35,'ЛА эстаф.'!$B$8:$C$292,2,FALSE)</f>
        <v>#N/A</v>
      </c>
      <c r="D35" s="7"/>
      <c r="E35" s="6"/>
    </row>
    <row r="36" spans="1:5" s="5" customFormat="1" ht="15" customHeight="1">
      <c r="A36" s="6">
        <v>2</v>
      </c>
      <c r="B36" s="3"/>
      <c r="C36" s="83"/>
      <c r="D36" s="7"/>
      <c r="E36" s="58"/>
    </row>
    <row r="37" spans="1:5" s="5" customFormat="1" ht="15" customHeight="1">
      <c r="A37" s="6"/>
      <c r="B37" s="3"/>
      <c r="C37" s="18" t="e">
        <f>VLOOKUP(B37,'ЛА эстаф.'!$B$8:$C$292,2,FALSE)</f>
        <v>#N/A</v>
      </c>
      <c r="D37" s="7"/>
      <c r="E37" s="6"/>
    </row>
    <row r="38" spans="1:5" s="5" customFormat="1" ht="15" customHeight="1">
      <c r="A38" s="6"/>
      <c r="B38" s="3"/>
      <c r="C38" s="18" t="e">
        <f>VLOOKUP(B38,'ЛА эстаф.'!$B$8:$C$292,2,FALSE)</f>
        <v>#N/A</v>
      </c>
      <c r="D38" s="7"/>
      <c r="E38" s="6"/>
    </row>
    <row r="39" spans="1:5" s="5" customFormat="1" ht="15" customHeight="1">
      <c r="A39" s="6"/>
      <c r="B39" s="3"/>
      <c r="C39" s="18" t="e">
        <f>VLOOKUP(B39,'ЛА эстаф.'!$B$8:$C$292,2,FALSE)</f>
        <v>#N/A</v>
      </c>
      <c r="D39" s="7"/>
      <c r="E39" s="6"/>
    </row>
    <row r="40" spans="1:5" s="5" customFormat="1" ht="15" customHeight="1">
      <c r="A40" s="6"/>
      <c r="B40" s="3"/>
      <c r="C40" s="18" t="e">
        <f>VLOOKUP(B40,'ЛА эстаф.'!$B$8:$C$292,2,FALSE)</f>
        <v>#N/A</v>
      </c>
      <c r="D40" s="7"/>
      <c r="E40" s="6"/>
    </row>
    <row r="41" spans="1:5" s="5" customFormat="1" ht="15" customHeight="1">
      <c r="A41" s="6">
        <v>3</v>
      </c>
      <c r="B41" s="3"/>
      <c r="C41" s="83"/>
      <c r="D41" s="7"/>
      <c r="E41" s="58"/>
    </row>
    <row r="42" spans="1:5" s="5" customFormat="1" ht="15" customHeight="1">
      <c r="A42" s="6"/>
      <c r="B42" s="6"/>
      <c r="C42" s="18" t="e">
        <f>VLOOKUP(B42,'ЛА эстаф.'!$B$8:$C$292,2,FALSE)</f>
        <v>#N/A</v>
      </c>
      <c r="D42" s="7"/>
      <c r="E42" s="6"/>
    </row>
    <row r="43" spans="1:5" s="5" customFormat="1" ht="15" customHeight="1">
      <c r="A43" s="6"/>
      <c r="B43" s="6"/>
      <c r="C43" s="18" t="e">
        <f>VLOOKUP(B43,'ЛА эстаф.'!$B$8:$C$292,2,FALSE)</f>
        <v>#N/A</v>
      </c>
      <c r="D43" s="7"/>
      <c r="E43" s="6"/>
    </row>
    <row r="44" spans="1:5" s="5" customFormat="1" ht="15" customHeight="1">
      <c r="A44" s="6"/>
      <c r="B44" s="3"/>
      <c r="C44" s="18" t="e">
        <f>VLOOKUP(B44,'ЛА эстаф.'!$B$8:$C$292,2,FALSE)</f>
        <v>#N/A</v>
      </c>
      <c r="D44" s="7"/>
      <c r="E44" s="6"/>
    </row>
    <row r="45" spans="1:5" s="5" customFormat="1" ht="15" customHeight="1">
      <c r="A45" s="6"/>
      <c r="B45" s="3"/>
      <c r="C45" s="18" t="e">
        <f>VLOOKUP(B45,'ЛА эстаф.'!$B$8:$C$292,2,FALSE)</f>
        <v>#N/A</v>
      </c>
      <c r="D45" s="7"/>
      <c r="E45" s="6"/>
    </row>
    <row r="46" spans="1:5" s="5" customFormat="1" ht="15" customHeight="1">
      <c r="A46" s="6">
        <v>4</v>
      </c>
      <c r="B46" s="3"/>
      <c r="C46" s="83"/>
      <c r="D46" s="7"/>
      <c r="E46" s="58"/>
    </row>
    <row r="47" spans="1:5" s="5" customFormat="1" ht="15" customHeight="1">
      <c r="A47" s="6"/>
      <c r="B47" s="3"/>
      <c r="C47" s="18" t="e">
        <f>VLOOKUP(B47,'ЛА эстаф.'!$B$8:$C$292,2,FALSE)</f>
        <v>#N/A</v>
      </c>
      <c r="D47" s="7"/>
      <c r="E47" s="6"/>
    </row>
    <row r="48" spans="1:5" s="5" customFormat="1" ht="15" customHeight="1">
      <c r="A48" s="6"/>
      <c r="B48" s="3"/>
      <c r="C48" s="18" t="e">
        <f>VLOOKUP(B48,'ЛА эстаф.'!$B$8:$C$292,2,FALSE)</f>
        <v>#N/A</v>
      </c>
      <c r="D48" s="7"/>
      <c r="E48" s="6"/>
    </row>
    <row r="49" spans="1:5" s="5" customFormat="1" ht="15" customHeight="1">
      <c r="A49" s="6"/>
      <c r="B49" s="3"/>
      <c r="C49" s="18" t="e">
        <f>VLOOKUP(B49,'ЛА эстаф.'!$B$8:$C$292,2,FALSE)</f>
        <v>#N/A</v>
      </c>
      <c r="D49" s="7"/>
      <c r="E49" s="6"/>
    </row>
    <row r="50" spans="1:5" s="5" customFormat="1" ht="15" customHeight="1">
      <c r="A50" s="6"/>
      <c r="B50" s="3"/>
      <c r="C50" s="18" t="e">
        <f>VLOOKUP(B50,'ЛА эстаф.'!$B$8:$C$292,2,FALSE)</f>
        <v>#N/A</v>
      </c>
      <c r="D50" s="7"/>
      <c r="E50" s="6"/>
    </row>
    <row r="51" spans="1:5" s="5" customFormat="1" ht="15" customHeight="1">
      <c r="A51" s="6"/>
      <c r="B51" s="3"/>
      <c r="C51" s="6" t="s">
        <v>96</v>
      </c>
      <c r="D51" s="7"/>
      <c r="E51" s="6"/>
    </row>
    <row r="52" spans="1:5" s="5" customFormat="1" ht="12.75">
      <c r="A52" s="6">
        <v>1</v>
      </c>
      <c r="B52" s="3"/>
      <c r="C52" s="83"/>
      <c r="D52" s="7"/>
      <c r="E52" s="58"/>
    </row>
    <row r="53" spans="1:5" s="5" customFormat="1" ht="12.75">
      <c r="A53" s="6"/>
      <c r="B53" s="3"/>
      <c r="C53" s="18" t="e">
        <f>VLOOKUP(B53,'ЛА эстаф.'!$B$8:$C$292,2,FALSE)</f>
        <v>#N/A</v>
      </c>
      <c r="D53" s="7"/>
      <c r="E53" s="6"/>
    </row>
    <row r="54" spans="1:5" s="5" customFormat="1" ht="15" customHeight="1">
      <c r="A54" s="6"/>
      <c r="B54" s="3"/>
      <c r="C54" s="18" t="e">
        <f>VLOOKUP(B54,'ЛА эстаф.'!$B$8:$C$292,2,FALSE)</f>
        <v>#N/A</v>
      </c>
      <c r="D54" s="7"/>
      <c r="E54" s="6"/>
    </row>
    <row r="55" spans="1:5" s="5" customFormat="1" ht="15" customHeight="1">
      <c r="A55" s="6"/>
      <c r="B55" s="3"/>
      <c r="C55" s="18" t="e">
        <f>VLOOKUP(B55,'ЛА эстаф.'!$B$8:$C$292,2,FALSE)</f>
        <v>#N/A</v>
      </c>
      <c r="D55" s="7"/>
      <c r="E55" s="6"/>
    </row>
    <row r="56" spans="1:5" s="5" customFormat="1" ht="15" customHeight="1">
      <c r="A56" s="6"/>
      <c r="B56" s="3"/>
      <c r="C56" s="18" t="e">
        <f>VLOOKUP(B56,'ЛА эстаф.'!$B$8:$C$292,2,FALSE)</f>
        <v>#N/A</v>
      </c>
      <c r="D56" s="7"/>
      <c r="E56" s="6"/>
    </row>
    <row r="57" spans="1:5" s="5" customFormat="1" ht="15" customHeight="1">
      <c r="A57" s="3">
        <v>2</v>
      </c>
      <c r="B57" s="3"/>
      <c r="C57" s="83"/>
      <c r="D57" s="3"/>
      <c r="E57" s="58"/>
    </row>
    <row r="58" spans="1:5" s="5" customFormat="1" ht="15" customHeight="1">
      <c r="A58" s="6"/>
      <c r="B58" s="3"/>
      <c r="C58" s="18" t="e">
        <f>VLOOKUP(B58,'ЛА эстаф.'!$B$8:$C$292,2,FALSE)</f>
        <v>#N/A</v>
      </c>
      <c r="D58" s="7"/>
      <c r="E58" s="3"/>
    </row>
    <row r="59" spans="1:5" s="5" customFormat="1" ht="15" customHeight="1">
      <c r="A59" s="6"/>
      <c r="B59" s="3"/>
      <c r="C59" s="18" t="e">
        <f>VLOOKUP(B59,'ЛА эстаф.'!$B$8:$C$292,2,FALSE)</f>
        <v>#N/A</v>
      </c>
      <c r="D59" s="7"/>
      <c r="E59" s="3"/>
    </row>
    <row r="60" spans="1:5" s="5" customFormat="1" ht="15" customHeight="1">
      <c r="A60" s="6"/>
      <c r="B60" s="3"/>
      <c r="C60" s="18" t="e">
        <f>VLOOKUP(B60,'ЛА эстаф.'!$B$8:$C$292,2,FALSE)</f>
        <v>#N/A</v>
      </c>
      <c r="D60" s="7"/>
      <c r="E60" s="3"/>
    </row>
    <row r="61" spans="1:5" s="5" customFormat="1" ht="15" customHeight="1">
      <c r="A61" s="6"/>
      <c r="B61" s="3"/>
      <c r="C61" s="18" t="e">
        <f>VLOOKUP(B61,'ЛА эстаф.'!$B$8:$C$292,2,FALSE)</f>
        <v>#N/A</v>
      </c>
      <c r="D61" s="7"/>
      <c r="E61" s="3"/>
    </row>
    <row r="62" spans="1:5" s="5" customFormat="1" ht="15" customHeight="1">
      <c r="A62" s="6">
        <v>3</v>
      </c>
      <c r="B62" s="3"/>
      <c r="C62" s="83"/>
      <c r="D62" s="7"/>
      <c r="E62" s="58"/>
    </row>
    <row r="63" spans="1:5" s="5" customFormat="1" ht="15" customHeight="1">
      <c r="A63" s="6"/>
      <c r="B63" s="3"/>
      <c r="C63" s="18" t="e">
        <f>VLOOKUP(B63,'ЛА эстаф.'!$B$8:$C$292,2,FALSE)</f>
        <v>#N/A</v>
      </c>
      <c r="D63" s="7"/>
      <c r="E63" s="6"/>
    </row>
    <row r="64" spans="1:5" s="5" customFormat="1" ht="15" customHeight="1">
      <c r="A64" s="6"/>
      <c r="B64" s="3"/>
      <c r="C64" s="18" t="e">
        <f>VLOOKUP(B64,'ЛА эстаф.'!$B$8:$C$292,2,FALSE)</f>
        <v>#N/A</v>
      </c>
      <c r="D64" s="7"/>
      <c r="E64" s="6"/>
    </row>
    <row r="65" spans="1:5" s="5" customFormat="1" ht="15" customHeight="1">
      <c r="A65" s="6"/>
      <c r="B65" s="3"/>
      <c r="C65" s="18" t="e">
        <f>VLOOKUP(B65,'ЛА эстаф.'!$B$8:$C$292,2,FALSE)</f>
        <v>#N/A</v>
      </c>
      <c r="D65" s="7"/>
      <c r="E65" s="6"/>
    </row>
    <row r="66" spans="1:5" s="5" customFormat="1" ht="15" customHeight="1">
      <c r="A66" s="6"/>
      <c r="B66" s="3"/>
      <c r="C66" s="18" t="e">
        <f>VLOOKUP(B66,'ЛА эстаф.'!$B$8:$C$292,2,FALSE)</f>
        <v>#N/A</v>
      </c>
      <c r="D66" s="7"/>
      <c r="E66" s="6"/>
    </row>
    <row r="67" spans="1:5" s="5" customFormat="1" ht="15" customHeight="1">
      <c r="A67" s="6">
        <v>4</v>
      </c>
      <c r="B67" s="3"/>
      <c r="C67" s="83"/>
      <c r="D67" s="7"/>
      <c r="E67" s="58"/>
    </row>
    <row r="68" spans="1:5" s="5" customFormat="1" ht="15" customHeight="1">
      <c r="A68" s="6"/>
      <c r="B68" s="3"/>
      <c r="C68" s="18" t="e">
        <f>VLOOKUP(B68,'ЛА эстаф.'!$B$8:$C$292,2,FALSE)</f>
        <v>#N/A</v>
      </c>
      <c r="D68" s="7"/>
      <c r="E68" s="6"/>
    </row>
    <row r="69" spans="1:5" s="5" customFormat="1" ht="15" customHeight="1">
      <c r="A69" s="6"/>
      <c r="B69" s="3"/>
      <c r="C69" s="18" t="e">
        <f>VLOOKUP(B69,'ЛА эстаф.'!$B$8:$C$292,2,FALSE)</f>
        <v>#N/A</v>
      </c>
      <c r="D69" s="7"/>
      <c r="E69" s="6"/>
    </row>
    <row r="70" spans="1:5" s="5" customFormat="1" ht="15" customHeight="1">
      <c r="A70" s="6"/>
      <c r="B70" s="3"/>
      <c r="C70" s="18" t="e">
        <f>VLOOKUP(B70,'ЛА эстаф.'!$B$8:$C$292,2,FALSE)</f>
        <v>#N/A</v>
      </c>
      <c r="D70" s="7"/>
      <c r="E70" s="6"/>
    </row>
    <row r="71" spans="1:5" s="5" customFormat="1" ht="15" customHeight="1">
      <c r="A71" s="6"/>
      <c r="B71" s="3"/>
      <c r="C71" s="18" t="e">
        <f>VLOOKUP(B71,'ЛА эстаф.'!$B$8:$C$292,2,FALSE)</f>
        <v>#N/A</v>
      </c>
      <c r="D71" s="7"/>
      <c r="E71" s="6"/>
    </row>
    <row r="72" spans="1:5" s="5" customFormat="1" ht="15" customHeight="1">
      <c r="A72" s="6"/>
      <c r="B72" s="3"/>
      <c r="C72" s="6" t="s">
        <v>97</v>
      </c>
      <c r="D72" s="7"/>
      <c r="E72" s="6"/>
    </row>
    <row r="73" spans="1:5" s="5" customFormat="1" ht="15" customHeight="1">
      <c r="A73" s="6">
        <v>1</v>
      </c>
      <c r="B73" s="3"/>
      <c r="C73" s="83"/>
      <c r="D73" s="7"/>
      <c r="E73" s="58"/>
    </row>
    <row r="74" spans="1:5" s="5" customFormat="1" ht="15" customHeight="1">
      <c r="A74" s="6"/>
      <c r="B74" s="3"/>
      <c r="C74" s="18" t="e">
        <f>VLOOKUP(B74,'ЛА эстаф.'!$B$8:$C$292,2,FALSE)</f>
        <v>#N/A</v>
      </c>
      <c r="D74" s="7"/>
      <c r="E74" s="6"/>
    </row>
    <row r="75" spans="1:5" s="5" customFormat="1" ht="15" customHeight="1">
      <c r="A75" s="6"/>
      <c r="B75" s="3"/>
      <c r="C75" s="18" t="e">
        <f>VLOOKUP(B75,'ЛА эстаф.'!$B$8:$C$292,2,FALSE)</f>
        <v>#N/A</v>
      </c>
      <c r="D75" s="7"/>
      <c r="E75" s="6"/>
    </row>
    <row r="76" spans="1:5" s="5" customFormat="1" ht="15" customHeight="1">
      <c r="A76" s="6"/>
      <c r="B76" s="3"/>
      <c r="C76" s="18" t="e">
        <f>VLOOKUP(B76,'ЛА эстаф.'!$B$8:$C$292,2,FALSE)</f>
        <v>#N/A</v>
      </c>
      <c r="D76" s="7"/>
      <c r="E76" s="6"/>
    </row>
    <row r="77" spans="1:5" s="5" customFormat="1" ht="15" customHeight="1">
      <c r="A77" s="6"/>
      <c r="B77" s="3"/>
      <c r="C77" s="18" t="e">
        <f>VLOOKUP(B77,'ЛА эстаф.'!$B$8:$C$292,2,FALSE)</f>
        <v>#N/A</v>
      </c>
      <c r="D77" s="7"/>
      <c r="E77" s="6"/>
    </row>
    <row r="78" spans="1:5" s="5" customFormat="1" ht="15" customHeight="1">
      <c r="A78" s="6">
        <v>2</v>
      </c>
      <c r="B78" s="3"/>
      <c r="C78" s="83"/>
      <c r="D78" s="7"/>
      <c r="E78" s="58"/>
    </row>
    <row r="79" spans="1:5" s="5" customFormat="1" ht="15" customHeight="1">
      <c r="A79" s="6"/>
      <c r="B79" s="3"/>
      <c r="C79" s="18" t="e">
        <f>VLOOKUP(B79,'ЛА эстаф.'!$B$8:$C$292,2,FALSE)</f>
        <v>#N/A</v>
      </c>
      <c r="D79" s="7"/>
      <c r="E79" s="6"/>
    </row>
    <row r="80" spans="1:5" s="5" customFormat="1" ht="15" customHeight="1">
      <c r="A80" s="6"/>
      <c r="B80" s="3"/>
      <c r="C80" s="18" t="e">
        <f>VLOOKUP(B80,'ЛА эстаф.'!$B$8:$C$292,2,FALSE)</f>
        <v>#N/A</v>
      </c>
      <c r="D80" s="7"/>
      <c r="E80" s="6"/>
    </row>
    <row r="81" spans="1:5" s="5" customFormat="1" ht="15" customHeight="1">
      <c r="A81" s="6"/>
      <c r="B81" s="3"/>
      <c r="C81" s="18" t="e">
        <f>VLOOKUP(B81,'ЛА эстаф.'!$B$8:$C$292,2,FALSE)</f>
        <v>#N/A</v>
      </c>
      <c r="D81" s="7"/>
      <c r="E81" s="6"/>
    </row>
    <row r="82" spans="1:5" s="5" customFormat="1" ht="15" customHeight="1">
      <c r="A82" s="6"/>
      <c r="B82" s="3"/>
      <c r="C82" s="18" t="e">
        <f>VLOOKUP(B82,'ЛА эстаф.'!$B$8:$C$292,2,FALSE)</f>
        <v>#N/A</v>
      </c>
      <c r="D82" s="7"/>
      <c r="E82" s="6"/>
    </row>
    <row r="83" spans="1:5" s="5" customFormat="1" ht="15" customHeight="1">
      <c r="A83" s="6">
        <v>3</v>
      </c>
      <c r="B83" s="3"/>
      <c r="C83" s="83"/>
      <c r="D83" s="7"/>
      <c r="E83" s="58"/>
    </row>
    <row r="84" spans="1:5" s="5" customFormat="1" ht="15" customHeight="1">
      <c r="A84" s="6"/>
      <c r="B84" s="3"/>
      <c r="C84" s="18" t="e">
        <f>VLOOKUP(B84,'ЛА эстаф.'!$B$8:$C$292,2,FALSE)</f>
        <v>#N/A</v>
      </c>
      <c r="D84" s="7"/>
      <c r="E84" s="6"/>
    </row>
    <row r="85" spans="1:5" s="5" customFormat="1" ht="15" customHeight="1">
      <c r="A85" s="6"/>
      <c r="B85" s="3"/>
      <c r="C85" s="18" t="e">
        <f>VLOOKUP(B85,'ЛА эстаф.'!$B$8:$C$292,2,FALSE)</f>
        <v>#N/A</v>
      </c>
      <c r="D85" s="7"/>
      <c r="E85" s="6"/>
    </row>
    <row r="86" spans="1:5" s="5" customFormat="1" ht="15" customHeight="1">
      <c r="A86" s="6"/>
      <c r="B86" s="3"/>
      <c r="C86" s="18" t="e">
        <f>VLOOKUP(B86,'ЛА эстаф.'!$B$8:$C$292,2,FALSE)</f>
        <v>#N/A</v>
      </c>
      <c r="D86" s="7"/>
      <c r="E86" s="6"/>
    </row>
    <row r="87" spans="1:5" s="5" customFormat="1" ht="15" customHeight="1">
      <c r="A87" s="6"/>
      <c r="B87" s="3"/>
      <c r="C87" s="18" t="e">
        <f>VLOOKUP(B87,'ЛА эстаф.'!$B$8:$C$292,2,FALSE)</f>
        <v>#N/A</v>
      </c>
      <c r="D87" s="7"/>
      <c r="E87" s="6"/>
    </row>
    <row r="88" spans="1:5" s="5" customFormat="1" ht="15" customHeight="1">
      <c r="A88" s="6">
        <v>4</v>
      </c>
      <c r="B88" s="3"/>
      <c r="C88" s="83"/>
      <c r="D88" s="7"/>
      <c r="E88" s="58"/>
    </row>
    <row r="89" spans="1:5" s="5" customFormat="1" ht="15" customHeight="1">
      <c r="A89" s="6"/>
      <c r="B89" s="3"/>
      <c r="C89" s="18" t="e">
        <f>VLOOKUP(B89,'ЛА эстаф.'!$B$8:$C$292,2,FALSE)</f>
        <v>#N/A</v>
      </c>
      <c r="D89" s="7"/>
      <c r="E89" s="6"/>
    </row>
    <row r="90" spans="1:5" s="5" customFormat="1" ht="15" customHeight="1">
      <c r="A90" s="6"/>
      <c r="B90" s="3"/>
      <c r="C90" s="18" t="e">
        <f>VLOOKUP(B90,'ЛА эстаф.'!$B$8:$C$292,2,FALSE)</f>
        <v>#N/A</v>
      </c>
      <c r="D90" s="7"/>
      <c r="E90" s="6"/>
    </row>
    <row r="91" spans="1:5" s="5" customFormat="1" ht="15" customHeight="1">
      <c r="A91" s="6"/>
      <c r="B91" s="3"/>
      <c r="C91" s="18" t="e">
        <f>VLOOKUP(B91,'ЛА эстаф.'!$B$8:$C$292,2,FALSE)</f>
        <v>#N/A</v>
      </c>
      <c r="D91" s="7"/>
      <c r="E91" s="6"/>
    </row>
    <row r="92" spans="1:5" s="5" customFormat="1" ht="15" customHeight="1">
      <c r="A92" s="6"/>
      <c r="B92" s="3"/>
      <c r="C92" s="18" t="e">
        <f>VLOOKUP(B92,'ЛА эстаф.'!$B$8:$C$292,2,FALSE)</f>
        <v>#N/A</v>
      </c>
      <c r="D92" s="7"/>
      <c r="E92" s="6"/>
    </row>
    <row r="93" spans="1:5" s="2" customFormat="1" ht="15.75" customHeight="1">
      <c r="A93" s="3"/>
      <c r="B93" s="3"/>
      <c r="C93" s="65" t="s">
        <v>98</v>
      </c>
      <c r="D93" s="3"/>
      <c r="E93" s="3"/>
    </row>
    <row r="94" spans="1:5" s="2" customFormat="1" ht="18" customHeight="1">
      <c r="A94" s="6">
        <v>1</v>
      </c>
      <c r="B94" s="3"/>
      <c r="C94" s="14"/>
      <c r="D94" s="17"/>
      <c r="E94" s="58"/>
    </row>
    <row r="95" spans="1:5" s="2" customFormat="1" ht="18" customHeight="1">
      <c r="A95" s="6"/>
      <c r="B95" s="3"/>
      <c r="C95" s="18" t="e">
        <f>VLOOKUP(B95,'ЛА эстаф.'!$B$8:$C$292,2,FALSE)</f>
        <v>#N/A</v>
      </c>
      <c r="D95" s="18"/>
      <c r="E95" s="6"/>
    </row>
    <row r="96" spans="1:5" s="5" customFormat="1" ht="15" customHeight="1">
      <c r="A96" s="6"/>
      <c r="B96" s="3"/>
      <c r="C96" s="18" t="e">
        <f>VLOOKUP(B96,'ЛА эстаф.'!$B$8:$C$292,2,FALSE)</f>
        <v>#N/A</v>
      </c>
      <c r="D96" s="18"/>
      <c r="E96" s="6"/>
    </row>
    <row r="97" spans="1:5" s="5" customFormat="1" ht="15" customHeight="1">
      <c r="A97" s="6"/>
      <c r="B97" s="3"/>
      <c r="C97" s="18" t="e">
        <f>VLOOKUP(B97,'ЛА эстаф.'!$B$8:$C$292,2,FALSE)</f>
        <v>#N/A</v>
      </c>
      <c r="D97" s="18"/>
      <c r="E97" s="6"/>
    </row>
    <row r="98" spans="1:5" s="5" customFormat="1" ht="15" customHeight="1">
      <c r="A98" s="6"/>
      <c r="B98" s="3"/>
      <c r="C98" s="18" t="e">
        <f>VLOOKUP(B98,'ЛА эстаф.'!$B$8:$C$292,2,FALSE)</f>
        <v>#N/A</v>
      </c>
      <c r="D98" s="18"/>
      <c r="E98" s="6"/>
    </row>
    <row r="99" spans="1:5" s="5" customFormat="1" ht="15" customHeight="1">
      <c r="A99" s="6">
        <v>2</v>
      </c>
      <c r="B99" s="3"/>
      <c r="C99" s="83"/>
      <c r="D99" s="7"/>
      <c r="E99" s="58"/>
    </row>
    <row r="100" spans="1:5" s="5" customFormat="1" ht="15" customHeight="1">
      <c r="A100" s="6"/>
      <c r="B100" s="3"/>
      <c r="C100" s="18" t="e">
        <f>VLOOKUP(B100,'ЛА эстаф.'!$B$8:$C$292,2,FALSE)</f>
        <v>#N/A</v>
      </c>
      <c r="D100" s="7"/>
      <c r="E100" s="6"/>
    </row>
    <row r="101" spans="1:5" s="5" customFormat="1" ht="15" customHeight="1">
      <c r="A101" s="6"/>
      <c r="B101" s="3"/>
      <c r="C101" s="18" t="e">
        <f>VLOOKUP(B101,'ЛА эстаф.'!$B$8:$C$292,2,FALSE)</f>
        <v>#N/A</v>
      </c>
      <c r="D101" s="7"/>
      <c r="E101" s="6"/>
    </row>
    <row r="102" spans="1:5" s="5" customFormat="1" ht="15" customHeight="1">
      <c r="A102" s="6"/>
      <c r="B102" s="3"/>
      <c r="C102" s="18" t="e">
        <f>VLOOKUP(B102,'ЛА эстаф.'!$B$8:$C$292,2,FALSE)</f>
        <v>#N/A</v>
      </c>
      <c r="D102" s="7"/>
      <c r="E102" s="6"/>
    </row>
    <row r="103" spans="1:5" s="5" customFormat="1" ht="15" customHeight="1">
      <c r="A103" s="6"/>
      <c r="B103" s="3"/>
      <c r="C103" s="18" t="e">
        <f>VLOOKUP(B103,'ЛА эстаф.'!$B$8:$C$292,2,FALSE)</f>
        <v>#N/A</v>
      </c>
      <c r="D103" s="7"/>
      <c r="E103" s="6"/>
    </row>
    <row r="104" spans="1:5" s="5" customFormat="1" ht="15" customHeight="1">
      <c r="A104" s="6">
        <v>3</v>
      </c>
      <c r="B104" s="3"/>
      <c r="C104" s="83"/>
      <c r="D104" s="7"/>
      <c r="E104" s="58"/>
    </row>
    <row r="105" spans="1:5" s="5" customFormat="1" ht="15" customHeight="1">
      <c r="A105" s="6"/>
      <c r="B105" s="3"/>
      <c r="C105" s="18" t="e">
        <f>VLOOKUP(B105,'ЛА эстаф.'!$B$8:$C$292,2,FALSE)</f>
        <v>#N/A</v>
      </c>
      <c r="D105" s="7"/>
      <c r="E105" s="6"/>
    </row>
    <row r="106" spans="1:5" s="5" customFormat="1" ht="15" customHeight="1">
      <c r="A106" s="6"/>
      <c r="B106" s="19"/>
      <c r="C106" s="18" t="e">
        <f>VLOOKUP(B106,'ЛА эстаф.'!$B$8:$C$292,2,FALSE)</f>
        <v>#N/A</v>
      </c>
      <c r="D106" s="7"/>
      <c r="E106" s="6"/>
    </row>
    <row r="107" spans="1:5" s="5" customFormat="1" ht="15" customHeight="1">
      <c r="A107" s="6"/>
      <c r="B107" s="3"/>
      <c r="C107" s="18" t="e">
        <f>VLOOKUP(B107,'ЛА эстаф.'!$B$8:$C$292,2,FALSE)</f>
        <v>#N/A</v>
      </c>
      <c r="D107" s="7"/>
      <c r="E107" s="6"/>
    </row>
    <row r="108" spans="1:5" s="5" customFormat="1" ht="15" customHeight="1">
      <c r="A108" s="6"/>
      <c r="B108" s="19"/>
      <c r="C108" s="18" t="e">
        <f>VLOOKUP(B108,'ЛА эстаф.'!$B$8:$C$292,2,FALSE)</f>
        <v>#N/A</v>
      </c>
      <c r="D108" s="7"/>
      <c r="E108" s="6"/>
    </row>
    <row r="109" spans="1:5" s="5" customFormat="1" ht="15" customHeight="1">
      <c r="A109" s="6">
        <v>4</v>
      </c>
      <c r="B109" s="3"/>
      <c r="C109" s="83"/>
      <c r="D109" s="7"/>
      <c r="E109" s="58"/>
    </row>
    <row r="110" spans="1:5" s="5" customFormat="1" ht="15" customHeight="1">
      <c r="A110" s="6"/>
      <c r="B110" s="3"/>
      <c r="C110" s="18" t="e">
        <f>VLOOKUP(B110,'ЛА эстаф.'!$B$8:$C$292,2,FALSE)</f>
        <v>#N/A</v>
      </c>
      <c r="D110" s="7"/>
      <c r="E110" s="6"/>
    </row>
    <row r="111" spans="1:5" s="5" customFormat="1" ht="15" customHeight="1">
      <c r="A111" s="6"/>
      <c r="B111" s="3"/>
      <c r="C111" s="18" t="e">
        <f>VLOOKUP(B111,'ЛА эстаф.'!$B$8:$C$292,2,FALSE)</f>
        <v>#N/A</v>
      </c>
      <c r="D111" s="7"/>
      <c r="E111" s="6"/>
    </row>
    <row r="112" spans="1:5" s="5" customFormat="1" ht="15" customHeight="1">
      <c r="A112" s="6"/>
      <c r="B112" s="3"/>
      <c r="C112" s="18" t="e">
        <f>VLOOKUP(B112,'ЛА эстаф.'!$B$8:$C$292,2,FALSE)</f>
        <v>#N/A</v>
      </c>
      <c r="D112" s="7"/>
      <c r="E112" s="6"/>
    </row>
    <row r="113" spans="1:5" s="5" customFormat="1" ht="15" customHeight="1">
      <c r="A113" s="6"/>
      <c r="B113" s="3"/>
      <c r="C113" s="18" t="e">
        <f>VLOOKUP(B113,'ЛА эстаф.'!$B$8:$C$292,2,FALSE)</f>
        <v>#N/A</v>
      </c>
      <c r="D113" s="7"/>
      <c r="E113" s="6"/>
    </row>
    <row r="114" spans="1:5" s="2" customFormat="1" ht="15.75" customHeight="1">
      <c r="A114" s="3"/>
      <c r="B114" s="3"/>
      <c r="C114" s="18" t="e">
        <f>VLOOKUP(B114,'ЛА эстаф.'!$B$8:$C$292,2,FALSE)</f>
        <v>#N/A</v>
      </c>
      <c r="D114" s="3"/>
      <c r="E114" s="3"/>
    </row>
    <row r="115" spans="1:5" s="2" customFormat="1" ht="15.75" customHeight="1">
      <c r="A115" s="3"/>
      <c r="B115" s="3"/>
      <c r="C115" s="6" t="s">
        <v>114</v>
      </c>
      <c r="D115" s="3"/>
      <c r="E115" s="3"/>
    </row>
    <row r="116" spans="1:5" s="5" customFormat="1" ht="15" customHeight="1">
      <c r="A116" s="6">
        <v>1</v>
      </c>
      <c r="B116" s="3"/>
      <c r="C116" s="83"/>
      <c r="D116" s="17"/>
      <c r="E116" s="58"/>
    </row>
    <row r="117" spans="1:5" s="5" customFormat="1" ht="15" customHeight="1">
      <c r="A117" s="6"/>
      <c r="B117" s="3"/>
      <c r="C117" s="18" t="e">
        <f>VLOOKUP(B117,'ЛА эстаф.'!$B$8:$C$292,2,FALSE)</f>
        <v>#N/A</v>
      </c>
      <c r="D117" s="7"/>
      <c r="E117" s="6"/>
    </row>
    <row r="118" spans="1:5" s="5" customFormat="1" ht="15" customHeight="1">
      <c r="A118" s="6"/>
      <c r="B118" s="3"/>
      <c r="C118" s="18" t="e">
        <f>VLOOKUP(B118,'ЛА эстаф.'!$B$8:$C$292,2,FALSE)</f>
        <v>#N/A</v>
      </c>
      <c r="D118" s="7"/>
      <c r="E118" s="6"/>
    </row>
    <row r="119" spans="1:5" s="5" customFormat="1" ht="15" customHeight="1">
      <c r="A119" s="6"/>
      <c r="B119" s="3"/>
      <c r="C119" s="18" t="e">
        <f>VLOOKUP(B119,'ЛА эстаф.'!$B$8:$C$292,2,FALSE)</f>
        <v>#N/A</v>
      </c>
      <c r="D119" s="7"/>
      <c r="E119" s="6"/>
    </row>
    <row r="120" spans="1:5" s="5" customFormat="1" ht="15" customHeight="1">
      <c r="A120" s="6"/>
      <c r="B120" s="3"/>
      <c r="C120" s="18" t="e">
        <f>VLOOKUP(B120,'ЛА эстаф.'!$B$8:$C$292,2,FALSE)</f>
        <v>#N/A</v>
      </c>
      <c r="D120" s="7"/>
      <c r="E120" s="6"/>
    </row>
    <row r="121" spans="1:5" s="5" customFormat="1" ht="15" customHeight="1">
      <c r="A121" s="6">
        <v>2</v>
      </c>
      <c r="B121" s="3"/>
      <c r="C121" s="83"/>
      <c r="D121" s="7"/>
      <c r="E121" s="58"/>
    </row>
    <row r="122" spans="1:5" s="5" customFormat="1" ht="15" customHeight="1">
      <c r="A122" s="6"/>
      <c r="B122" s="3"/>
      <c r="C122" s="18" t="e">
        <f>VLOOKUP(B122,'ЛА эстаф.'!$B$8:$C$292,2,FALSE)</f>
        <v>#N/A</v>
      </c>
      <c r="D122" s="7"/>
      <c r="E122" s="6"/>
    </row>
    <row r="123" spans="1:5" s="5" customFormat="1" ht="15" customHeight="1">
      <c r="A123" s="6"/>
      <c r="B123" s="3"/>
      <c r="C123" s="18" t="e">
        <f>VLOOKUP(B123,'ЛА эстаф.'!$B$8:$C$292,2,FALSE)</f>
        <v>#N/A</v>
      </c>
      <c r="D123" s="7"/>
      <c r="E123" s="6"/>
    </row>
    <row r="124" spans="1:5" s="5" customFormat="1" ht="15" customHeight="1">
      <c r="A124" s="6"/>
      <c r="B124" s="3"/>
      <c r="C124" s="18" t="e">
        <f>VLOOKUP(B124,'ЛА эстаф.'!$B$8:$C$292,2,FALSE)</f>
        <v>#N/A</v>
      </c>
      <c r="D124" s="7"/>
      <c r="E124" s="6"/>
    </row>
    <row r="125" spans="1:5" s="5" customFormat="1" ht="15" customHeight="1">
      <c r="A125" s="6"/>
      <c r="B125" s="3"/>
      <c r="C125" s="18" t="e">
        <f>VLOOKUP(B125,'ЛА эстаф.'!$B$8:$C$292,2,FALSE)</f>
        <v>#N/A</v>
      </c>
      <c r="D125" s="7"/>
      <c r="E125" s="6"/>
    </row>
    <row r="126" spans="1:5" s="5" customFormat="1" ht="15" customHeight="1">
      <c r="A126" s="6">
        <v>3</v>
      </c>
      <c r="B126" s="3"/>
      <c r="C126" s="83"/>
      <c r="D126" s="7"/>
      <c r="E126" s="58"/>
    </row>
    <row r="127" spans="1:5" s="5" customFormat="1" ht="15" customHeight="1">
      <c r="A127" s="6"/>
      <c r="B127" s="6"/>
      <c r="C127" s="18" t="e">
        <f>VLOOKUP(B127,'ЛА эстаф.'!$B$8:$C$292,2,FALSE)</f>
        <v>#N/A</v>
      </c>
      <c r="D127" s="7"/>
      <c r="E127" s="6"/>
    </row>
    <row r="128" spans="1:5" s="5" customFormat="1" ht="15" customHeight="1">
      <c r="A128" s="6"/>
      <c r="B128" s="6"/>
      <c r="C128" s="18" t="e">
        <f>VLOOKUP(B128,'ЛА эстаф.'!$B$8:$C$292,2,FALSE)</f>
        <v>#N/A</v>
      </c>
      <c r="D128" s="7"/>
      <c r="E128" s="6"/>
    </row>
    <row r="129" spans="1:5" s="5" customFormat="1" ht="15" customHeight="1">
      <c r="A129" s="6"/>
      <c r="B129" s="3"/>
      <c r="C129" s="18" t="e">
        <f>VLOOKUP(B129,'ЛА эстаф.'!$B$8:$C$292,2,FALSE)</f>
        <v>#N/A</v>
      </c>
      <c r="D129" s="7"/>
      <c r="E129" s="6"/>
    </row>
    <row r="130" spans="1:5" s="5" customFormat="1" ht="15" customHeight="1">
      <c r="A130" s="6"/>
      <c r="B130" s="3"/>
      <c r="C130" s="18" t="e">
        <f>VLOOKUP(B130,'ЛА эстаф.'!$B$8:$C$292,2,FALSE)</f>
        <v>#N/A</v>
      </c>
      <c r="D130" s="7"/>
      <c r="E130" s="6"/>
    </row>
    <row r="131" spans="1:5" s="5" customFormat="1" ht="15" customHeight="1">
      <c r="A131" s="6">
        <v>4</v>
      </c>
      <c r="B131" s="3"/>
      <c r="C131" s="83"/>
      <c r="D131" s="7"/>
      <c r="E131" s="58"/>
    </row>
    <row r="132" spans="1:5" s="5" customFormat="1" ht="15" customHeight="1">
      <c r="A132" s="6"/>
      <c r="B132" s="3"/>
      <c r="C132" s="18" t="e">
        <f>VLOOKUP(B132,'ЛА эстаф.'!$B$8:$C$292,2,FALSE)</f>
        <v>#N/A</v>
      </c>
      <c r="D132" s="7"/>
      <c r="E132" s="6"/>
    </row>
    <row r="133" spans="1:5" s="5" customFormat="1" ht="15" customHeight="1">
      <c r="A133" s="6"/>
      <c r="B133" s="3"/>
      <c r="C133" s="18" t="e">
        <f>VLOOKUP(B133,'ЛА эстаф.'!$B$8:$C$292,2,FALSE)</f>
        <v>#N/A</v>
      </c>
      <c r="D133" s="7"/>
      <c r="E133" s="6"/>
    </row>
    <row r="134" spans="1:5" s="5" customFormat="1" ht="15" customHeight="1">
      <c r="A134" s="6"/>
      <c r="B134" s="3"/>
      <c r="C134" s="18" t="e">
        <f>VLOOKUP(B134,'ЛА эстаф.'!$B$8:$C$292,2,FALSE)</f>
        <v>#N/A</v>
      </c>
      <c r="D134" s="7"/>
      <c r="E134" s="6"/>
    </row>
    <row r="135" spans="1:5" s="5" customFormat="1" ht="15" customHeight="1">
      <c r="A135" s="6"/>
      <c r="B135" s="3"/>
      <c r="C135" s="18" t="e">
        <f>VLOOKUP(B135,'ЛА эстаф.'!$B$8:$C$292,2,FALSE)</f>
        <v>#N/A</v>
      </c>
      <c r="D135" s="7"/>
      <c r="E135" s="6"/>
    </row>
    <row r="136" spans="1:5" s="5" customFormat="1" ht="15" customHeight="1">
      <c r="A136" s="6"/>
      <c r="B136" s="3"/>
      <c r="C136" s="6" t="s">
        <v>99</v>
      </c>
      <c r="D136" s="7"/>
      <c r="E136" s="6"/>
    </row>
    <row r="137" spans="1:5" s="5" customFormat="1" ht="12.75">
      <c r="A137" s="6">
        <v>1</v>
      </c>
      <c r="B137" s="3"/>
      <c r="C137" s="83"/>
      <c r="D137" s="7"/>
      <c r="E137" s="58"/>
    </row>
    <row r="138" spans="1:5" s="5" customFormat="1" ht="12.75">
      <c r="A138" s="6"/>
      <c r="B138" s="3"/>
      <c r="C138" s="18" t="e">
        <f>VLOOKUP(B138,'ЛА эстаф.'!$B$8:$C$292,2,FALSE)</f>
        <v>#N/A</v>
      </c>
      <c r="D138" s="7"/>
      <c r="E138" s="6"/>
    </row>
    <row r="139" spans="1:5" s="5" customFormat="1" ht="15" customHeight="1">
      <c r="A139" s="6"/>
      <c r="B139" s="3"/>
      <c r="C139" s="18" t="e">
        <f>VLOOKUP(B139,'ЛА эстаф.'!$B$8:$C$292,2,FALSE)</f>
        <v>#N/A</v>
      </c>
      <c r="D139" s="7"/>
      <c r="E139" s="6"/>
    </row>
    <row r="140" spans="1:5" s="5" customFormat="1" ht="15" customHeight="1">
      <c r="A140" s="6"/>
      <c r="B140" s="3"/>
      <c r="C140" s="18" t="e">
        <f>VLOOKUP(B140,'ЛА эстаф.'!$B$8:$C$292,2,FALSE)</f>
        <v>#N/A</v>
      </c>
      <c r="D140" s="7"/>
      <c r="E140" s="6"/>
    </row>
    <row r="141" spans="1:5" s="5" customFormat="1" ht="15" customHeight="1">
      <c r="A141" s="6"/>
      <c r="B141" s="3"/>
      <c r="C141" s="18" t="e">
        <f>VLOOKUP(B141,'ЛА эстаф.'!$B$8:$C$292,2,FALSE)</f>
        <v>#N/A</v>
      </c>
      <c r="D141" s="7"/>
      <c r="E141" s="6"/>
    </row>
    <row r="142" spans="1:5" s="5" customFormat="1" ht="15" customHeight="1">
      <c r="A142" s="3">
        <v>2</v>
      </c>
      <c r="B142" s="3"/>
      <c r="C142" s="83"/>
      <c r="D142" s="3"/>
      <c r="E142" s="58"/>
    </row>
    <row r="143" spans="1:5" s="5" customFormat="1" ht="15" customHeight="1">
      <c r="A143" s="6"/>
      <c r="B143" s="3"/>
      <c r="C143" s="18" t="e">
        <f>VLOOKUP(B143,'ЛА эстаф.'!$B$8:$C$292,2,FALSE)</f>
        <v>#N/A</v>
      </c>
      <c r="D143" s="7"/>
      <c r="E143" s="3"/>
    </row>
    <row r="144" spans="1:5" s="5" customFormat="1" ht="15" customHeight="1">
      <c r="A144" s="6"/>
      <c r="B144" s="3"/>
      <c r="C144" s="18" t="e">
        <f>VLOOKUP(B144,'ЛА эстаф.'!$B$8:$C$292,2,FALSE)</f>
        <v>#N/A</v>
      </c>
      <c r="D144" s="7"/>
      <c r="E144" s="3"/>
    </row>
    <row r="145" spans="1:5" s="5" customFormat="1" ht="15" customHeight="1">
      <c r="A145" s="6"/>
      <c r="B145" s="3"/>
      <c r="C145" s="18" t="e">
        <f>VLOOKUP(B145,'ЛА эстаф.'!$B$8:$C$292,2,FALSE)</f>
        <v>#N/A</v>
      </c>
      <c r="D145" s="7"/>
      <c r="E145" s="3"/>
    </row>
    <row r="146" spans="1:5" s="5" customFormat="1" ht="15" customHeight="1">
      <c r="A146" s="6"/>
      <c r="B146" s="3"/>
      <c r="C146" s="18" t="e">
        <f>VLOOKUP(B146,'ЛА эстаф.'!$B$8:$C$292,2,FALSE)</f>
        <v>#N/A</v>
      </c>
      <c r="D146" s="7"/>
      <c r="E146" s="3"/>
    </row>
    <row r="147" spans="1:5" s="5" customFormat="1" ht="15" customHeight="1">
      <c r="A147" s="6">
        <v>3</v>
      </c>
      <c r="B147" s="3"/>
      <c r="C147" s="83"/>
      <c r="D147" s="7"/>
      <c r="E147" s="58"/>
    </row>
    <row r="148" spans="1:5" s="5" customFormat="1" ht="15" customHeight="1">
      <c r="A148" s="6"/>
      <c r="B148" s="3"/>
      <c r="C148" s="18" t="e">
        <f>VLOOKUP(B148,'ЛА эстаф.'!$B$8:$C$292,2,FALSE)</f>
        <v>#N/A</v>
      </c>
      <c r="D148" s="7"/>
      <c r="E148" s="6"/>
    </row>
    <row r="149" spans="1:5" s="5" customFormat="1" ht="15" customHeight="1">
      <c r="A149" s="6"/>
      <c r="B149" s="3"/>
      <c r="C149" s="18" t="e">
        <f>VLOOKUP(B149,'ЛА эстаф.'!$B$8:$C$292,2,FALSE)</f>
        <v>#N/A</v>
      </c>
      <c r="D149" s="7"/>
      <c r="E149" s="6"/>
    </row>
    <row r="150" spans="1:5" s="5" customFormat="1" ht="15" customHeight="1">
      <c r="A150" s="6"/>
      <c r="B150" s="3"/>
      <c r="C150" s="18" t="e">
        <f>VLOOKUP(B150,'ЛА эстаф.'!$B$8:$C$292,2,FALSE)</f>
        <v>#N/A</v>
      </c>
      <c r="D150" s="7"/>
      <c r="E150" s="6"/>
    </row>
    <row r="151" spans="1:5" s="5" customFormat="1" ht="15" customHeight="1">
      <c r="A151" s="6"/>
      <c r="B151" s="3"/>
      <c r="C151" s="18" t="e">
        <f>VLOOKUP(B151,'ЛА эстаф.'!$B$8:$C$292,2,FALSE)</f>
        <v>#N/A</v>
      </c>
      <c r="D151" s="7"/>
      <c r="E151" s="6"/>
    </row>
    <row r="152" spans="1:5" s="5" customFormat="1" ht="15" customHeight="1">
      <c r="A152" s="6">
        <v>4</v>
      </c>
      <c r="B152" s="3"/>
      <c r="C152" s="83"/>
      <c r="D152" s="7"/>
      <c r="E152" s="58"/>
    </row>
    <row r="153" spans="1:5" s="5" customFormat="1" ht="15" customHeight="1">
      <c r="A153" s="6"/>
      <c r="B153" s="3"/>
      <c r="C153" s="18" t="e">
        <f>VLOOKUP(B153,'ЛА эстаф.'!$B$8:$C$292,2,FALSE)</f>
        <v>#N/A</v>
      </c>
      <c r="D153" s="7"/>
      <c r="E153" s="6"/>
    </row>
    <row r="154" spans="1:5" s="5" customFormat="1" ht="15" customHeight="1">
      <c r="A154" s="6"/>
      <c r="B154" s="3"/>
      <c r="C154" s="18" t="e">
        <f>VLOOKUP(B154,'ЛА эстаф.'!$B$8:$C$292,2,FALSE)</f>
        <v>#N/A</v>
      </c>
      <c r="D154" s="7"/>
      <c r="E154" s="6"/>
    </row>
    <row r="155" spans="1:5" s="5" customFormat="1" ht="15" customHeight="1">
      <c r="A155" s="6"/>
      <c r="B155" s="3"/>
      <c r="C155" s="18" t="e">
        <f>VLOOKUP(B155,'ЛА эстаф.'!$B$8:$C$292,2,FALSE)</f>
        <v>#N/A</v>
      </c>
      <c r="D155" s="7"/>
      <c r="E155" s="6"/>
    </row>
    <row r="156" spans="1:5" s="5" customFormat="1" ht="15" customHeight="1">
      <c r="A156" s="6"/>
      <c r="B156" s="3"/>
      <c r="C156" s="18" t="e">
        <f>VLOOKUP(B156,'ЛА эстаф.'!$B$8:$C$292,2,FALSE)</f>
        <v>#N/A</v>
      </c>
      <c r="D156" s="7"/>
      <c r="E156" s="6"/>
    </row>
    <row r="157" spans="1:5" s="5" customFormat="1" ht="15" customHeight="1">
      <c r="A157" s="6"/>
      <c r="B157" s="3"/>
      <c r="C157" s="6" t="s">
        <v>100</v>
      </c>
      <c r="D157" s="7"/>
      <c r="E157" s="6"/>
    </row>
    <row r="158" spans="1:5" s="5" customFormat="1" ht="15" customHeight="1">
      <c r="A158" s="6">
        <v>1</v>
      </c>
      <c r="B158" s="3"/>
      <c r="C158" s="83"/>
      <c r="D158" s="7"/>
      <c r="E158" s="58"/>
    </row>
    <row r="159" spans="1:5" s="5" customFormat="1" ht="15" customHeight="1">
      <c r="A159" s="6"/>
      <c r="B159" s="3"/>
      <c r="C159" s="18" t="e">
        <f>VLOOKUP(B159,'ЛА эстаф.'!$B$8:$C$292,2,FALSE)</f>
        <v>#N/A</v>
      </c>
      <c r="D159" s="7"/>
      <c r="E159" s="6"/>
    </row>
    <row r="160" spans="1:5" s="5" customFormat="1" ht="15" customHeight="1">
      <c r="A160" s="6"/>
      <c r="B160" s="3"/>
      <c r="C160" s="18" t="e">
        <f>VLOOKUP(B160,'ЛА эстаф.'!$B$8:$C$292,2,FALSE)</f>
        <v>#N/A</v>
      </c>
      <c r="D160" s="7"/>
      <c r="E160" s="6"/>
    </row>
    <row r="161" spans="1:5" s="5" customFormat="1" ht="15" customHeight="1">
      <c r="A161" s="6"/>
      <c r="B161" s="3"/>
      <c r="C161" s="18" t="e">
        <f>VLOOKUP(B161,'ЛА эстаф.'!$B$8:$C$292,2,FALSE)</f>
        <v>#N/A</v>
      </c>
      <c r="D161" s="7"/>
      <c r="E161" s="6"/>
    </row>
    <row r="162" spans="1:5" s="5" customFormat="1" ht="15" customHeight="1">
      <c r="A162" s="6"/>
      <c r="B162" s="3"/>
      <c r="C162" s="18" t="e">
        <f>VLOOKUP(B162,'ЛА эстаф.'!$B$8:$C$292,2,FALSE)</f>
        <v>#N/A</v>
      </c>
      <c r="D162" s="7"/>
      <c r="E162" s="6"/>
    </row>
    <row r="163" spans="1:5" s="5" customFormat="1" ht="15" customHeight="1">
      <c r="A163" s="6">
        <v>2</v>
      </c>
      <c r="B163" s="3"/>
      <c r="C163" s="83"/>
      <c r="D163" s="7"/>
      <c r="E163" s="58"/>
    </row>
    <row r="164" spans="1:5" s="5" customFormat="1" ht="15" customHeight="1">
      <c r="A164" s="6"/>
      <c r="B164" s="3"/>
      <c r="C164" s="18" t="e">
        <f>VLOOKUP(B164,'ЛА эстаф.'!$B$8:$C$292,2,FALSE)</f>
        <v>#N/A</v>
      </c>
      <c r="D164" s="7"/>
      <c r="E164" s="6"/>
    </row>
    <row r="165" spans="1:5" s="5" customFormat="1" ht="15" customHeight="1">
      <c r="A165" s="6"/>
      <c r="B165" s="3"/>
      <c r="C165" s="18" t="e">
        <f>VLOOKUP(B165,'ЛА эстаф.'!$B$8:$C$292,2,FALSE)</f>
        <v>#N/A</v>
      </c>
      <c r="D165" s="7"/>
      <c r="E165" s="6"/>
    </row>
    <row r="166" spans="1:5" s="5" customFormat="1" ht="15" customHeight="1">
      <c r="A166" s="6"/>
      <c r="B166" s="3"/>
      <c r="C166" s="18" t="e">
        <f>VLOOKUP(B166,'ЛА эстаф.'!$B$8:$C$292,2,FALSE)</f>
        <v>#N/A</v>
      </c>
      <c r="D166" s="7"/>
      <c r="E166" s="6"/>
    </row>
    <row r="167" spans="1:5" s="5" customFormat="1" ht="15" customHeight="1">
      <c r="A167" s="6"/>
      <c r="B167" s="3"/>
      <c r="C167" s="18" t="e">
        <f>VLOOKUP(B167,'ЛА эстаф.'!$B$8:$C$292,2,FALSE)</f>
        <v>#N/A</v>
      </c>
      <c r="D167" s="7"/>
      <c r="E167" s="6"/>
    </row>
    <row r="168" spans="1:5" s="5" customFormat="1" ht="15" customHeight="1">
      <c r="A168" s="6">
        <v>3</v>
      </c>
      <c r="B168" s="3"/>
      <c r="C168" s="83"/>
      <c r="D168" s="7"/>
      <c r="E168" s="58"/>
    </row>
    <row r="169" spans="1:5" s="5" customFormat="1" ht="15" customHeight="1">
      <c r="A169" s="6"/>
      <c r="B169" s="3"/>
      <c r="C169" s="18" t="e">
        <f>VLOOKUP(B169,'ЛА эстаф.'!$B$8:$C$292,2,FALSE)</f>
        <v>#N/A</v>
      </c>
      <c r="D169" s="7"/>
      <c r="E169" s="6"/>
    </row>
    <row r="170" spans="1:5" s="5" customFormat="1" ht="15" customHeight="1">
      <c r="A170" s="6"/>
      <c r="B170" s="3"/>
      <c r="C170" s="18" t="e">
        <f>VLOOKUP(B170,'ЛА эстаф.'!$B$8:$C$292,2,FALSE)</f>
        <v>#N/A</v>
      </c>
      <c r="D170" s="7"/>
      <c r="E170" s="6"/>
    </row>
    <row r="171" spans="1:5" s="5" customFormat="1" ht="15" customHeight="1">
      <c r="A171" s="6"/>
      <c r="B171" s="3"/>
      <c r="C171" s="18" t="e">
        <f>VLOOKUP(B171,'ЛА эстаф.'!$B$8:$C$292,2,FALSE)</f>
        <v>#N/A</v>
      </c>
      <c r="D171" s="7"/>
      <c r="E171" s="6"/>
    </row>
    <row r="172" spans="1:5" s="5" customFormat="1" ht="15" customHeight="1">
      <c r="A172" s="6"/>
      <c r="B172" s="3"/>
      <c r="C172" s="18" t="e">
        <f>VLOOKUP(B172,'ЛА эстаф.'!$B$8:$C$292,2,FALSE)</f>
        <v>#N/A</v>
      </c>
      <c r="D172" s="7"/>
      <c r="E172" s="6"/>
    </row>
    <row r="173" spans="1:5" s="5" customFormat="1" ht="15" customHeight="1">
      <c r="A173" s="6">
        <v>4</v>
      </c>
      <c r="B173" s="3"/>
      <c r="C173" s="83"/>
      <c r="D173" s="7"/>
      <c r="E173" s="58"/>
    </row>
    <row r="174" spans="1:5" s="5" customFormat="1" ht="15" customHeight="1">
      <c r="A174" s="6"/>
      <c r="B174" s="3"/>
      <c r="C174" s="18" t="e">
        <f>VLOOKUP(B174,'ЛА эстаф.'!$B$8:$C$292,2,FALSE)</f>
        <v>#N/A</v>
      </c>
      <c r="D174" s="7"/>
      <c r="E174" s="6"/>
    </row>
    <row r="175" spans="1:5" s="5" customFormat="1" ht="15" customHeight="1">
      <c r="A175" s="6"/>
      <c r="B175" s="3"/>
      <c r="C175" s="18" t="e">
        <f>VLOOKUP(B175,'ЛА эстаф.'!$B$8:$C$292,2,FALSE)</f>
        <v>#N/A</v>
      </c>
      <c r="D175" s="7"/>
      <c r="E175" s="6"/>
    </row>
    <row r="176" spans="1:5" s="5" customFormat="1" ht="15" customHeight="1">
      <c r="A176" s="6"/>
      <c r="B176" s="3"/>
      <c r="C176" s="18" t="e">
        <f>VLOOKUP(B176,'ЛА эстаф.'!$B$8:$C$292,2,FALSE)</f>
        <v>#N/A</v>
      </c>
      <c r="D176" s="7"/>
      <c r="E176" s="6"/>
    </row>
    <row r="177" spans="1:5" s="5" customFormat="1" ht="15" customHeight="1">
      <c r="A177" s="6"/>
      <c r="B177" s="3"/>
      <c r="C177" s="18" t="e">
        <f>VLOOKUP(B177,'ЛА эстаф.'!$B$8:$C$292,2,FALSE)</f>
        <v>#N/A</v>
      </c>
      <c r="D177" s="7"/>
      <c r="E177" s="6"/>
    </row>
    <row r="178" spans="1:5" s="5" customFormat="1" ht="15" customHeight="1">
      <c r="A178" s="6"/>
      <c r="B178" s="3"/>
      <c r="C178" s="6" t="s">
        <v>115</v>
      </c>
      <c r="D178" s="7"/>
      <c r="E178" s="6"/>
    </row>
    <row r="179" spans="1:5" s="5" customFormat="1" ht="15" customHeight="1">
      <c r="A179" s="6">
        <v>1</v>
      </c>
      <c r="B179" s="3"/>
      <c r="C179" s="83"/>
      <c r="D179" s="7"/>
      <c r="E179" s="58"/>
    </row>
    <row r="180" spans="1:5" s="5" customFormat="1" ht="15" customHeight="1">
      <c r="A180" s="6"/>
      <c r="B180" s="3"/>
      <c r="C180" s="18" t="e">
        <f>VLOOKUP(B180,'ЛА эстаф.'!$B$8:$C$292,2,FALSE)</f>
        <v>#N/A</v>
      </c>
      <c r="D180" s="7"/>
      <c r="E180" s="6"/>
    </row>
    <row r="181" spans="1:5" s="5" customFormat="1" ht="15" customHeight="1">
      <c r="A181" s="6"/>
      <c r="B181" s="3"/>
      <c r="C181" s="18" t="e">
        <f>VLOOKUP(B181,'ЛА эстаф.'!$B$8:$C$292,2,FALSE)</f>
        <v>#N/A</v>
      </c>
      <c r="D181" s="7"/>
      <c r="E181" s="6"/>
    </row>
    <row r="182" spans="1:5" s="5" customFormat="1" ht="15" customHeight="1">
      <c r="A182" s="6"/>
      <c r="B182" s="3"/>
      <c r="C182" s="18" t="e">
        <f>VLOOKUP(B182,'ЛА эстаф.'!$B$8:$C$292,2,FALSE)</f>
        <v>#N/A</v>
      </c>
      <c r="D182" s="7"/>
      <c r="E182" s="6"/>
    </row>
    <row r="183" spans="1:5" s="5" customFormat="1" ht="15" customHeight="1">
      <c r="A183" s="6"/>
      <c r="B183" s="3"/>
      <c r="C183" s="18" t="e">
        <f>VLOOKUP(B183,'ЛА эстаф.'!$B$8:$C$292,2,FALSE)</f>
        <v>#N/A</v>
      </c>
      <c r="D183" s="7"/>
      <c r="E183" s="6"/>
    </row>
    <row r="184" spans="1:5" s="5" customFormat="1" ht="15" customHeight="1">
      <c r="A184" s="6">
        <v>2</v>
      </c>
      <c r="B184" s="3"/>
      <c r="C184" s="83"/>
      <c r="D184" s="7"/>
      <c r="E184" s="58"/>
    </row>
    <row r="185" spans="1:5" s="5" customFormat="1" ht="15" customHeight="1">
      <c r="A185" s="6"/>
      <c r="B185" s="3"/>
      <c r="C185" s="18" t="e">
        <f>VLOOKUP(B185,'ЛА эстаф.'!$B$8:$C$292,2,FALSE)</f>
        <v>#N/A</v>
      </c>
      <c r="D185" s="7"/>
      <c r="E185" s="6"/>
    </row>
    <row r="186" spans="1:5" s="5" customFormat="1" ht="15" customHeight="1">
      <c r="A186" s="6"/>
      <c r="B186" s="3"/>
      <c r="C186" s="18" t="e">
        <f>VLOOKUP(B186,'ЛА эстаф.'!$B$8:$C$292,2,FALSE)</f>
        <v>#N/A</v>
      </c>
      <c r="D186" s="7"/>
      <c r="E186" s="6"/>
    </row>
    <row r="187" spans="1:5" s="5" customFormat="1" ht="15" customHeight="1">
      <c r="A187" s="6"/>
      <c r="B187" s="3"/>
      <c r="C187" s="18" t="e">
        <f>VLOOKUP(B187,'ЛА эстаф.'!$B$8:$C$292,2,FALSE)</f>
        <v>#N/A</v>
      </c>
      <c r="D187" s="7"/>
      <c r="E187" s="6"/>
    </row>
    <row r="188" spans="1:5" s="5" customFormat="1" ht="15" customHeight="1">
      <c r="A188" s="6"/>
      <c r="B188" s="3"/>
      <c r="C188" s="18" t="e">
        <f>VLOOKUP(B188,'ЛА эстаф.'!$B$8:$C$292,2,FALSE)</f>
        <v>#N/A</v>
      </c>
      <c r="D188" s="7"/>
      <c r="E188" s="6"/>
    </row>
    <row r="189" spans="1:5" s="5" customFormat="1" ht="15" customHeight="1">
      <c r="A189" s="6">
        <v>3</v>
      </c>
      <c r="B189" s="3"/>
      <c r="C189" s="83"/>
      <c r="D189" s="7"/>
      <c r="E189" s="58"/>
    </row>
    <row r="190" spans="1:5" s="5" customFormat="1" ht="15" customHeight="1">
      <c r="A190" s="6"/>
      <c r="B190" s="3"/>
      <c r="C190" s="18" t="e">
        <f>VLOOKUP(B190,'ЛА эстаф.'!$B$8:$C$292,2,FALSE)</f>
        <v>#N/A</v>
      </c>
      <c r="D190" s="7"/>
      <c r="E190" s="6"/>
    </row>
    <row r="191" spans="1:5" s="5" customFormat="1" ht="15" customHeight="1">
      <c r="A191" s="6"/>
      <c r="B191" s="3"/>
      <c r="C191" s="18" t="e">
        <f>VLOOKUP(B191,'ЛА эстаф.'!$B$8:$C$292,2,FALSE)</f>
        <v>#N/A</v>
      </c>
      <c r="D191" s="7"/>
      <c r="E191" s="6"/>
    </row>
    <row r="192" spans="1:5" s="5" customFormat="1" ht="15" customHeight="1">
      <c r="A192" s="6"/>
      <c r="B192" s="3"/>
      <c r="C192" s="18" t="e">
        <f>VLOOKUP(B192,'ЛА эстаф.'!$B$8:$C$292,2,FALSE)</f>
        <v>#N/A</v>
      </c>
      <c r="D192" s="7"/>
      <c r="E192" s="6"/>
    </row>
    <row r="193" spans="1:5" s="5" customFormat="1" ht="15" customHeight="1">
      <c r="A193" s="6"/>
      <c r="B193" s="3"/>
      <c r="C193" s="18" t="e">
        <f>VLOOKUP(B193,'ЛА эстаф.'!$B$8:$C$292,2,FALSE)</f>
        <v>#N/A</v>
      </c>
      <c r="D193" s="7"/>
      <c r="E193" s="6"/>
    </row>
    <row r="194" spans="1:5" s="5" customFormat="1" ht="15" customHeight="1">
      <c r="A194" s="6">
        <v>4</v>
      </c>
      <c r="B194" s="3"/>
      <c r="C194" s="83"/>
      <c r="D194" s="7"/>
      <c r="E194" s="58"/>
    </row>
    <row r="195" spans="1:5" s="5" customFormat="1" ht="15" customHeight="1">
      <c r="A195" s="6"/>
      <c r="B195" s="3"/>
      <c r="C195" s="18" t="e">
        <f>VLOOKUP(B195,'ЛА эстаф.'!$B$8:$C$292,2,FALSE)</f>
        <v>#N/A</v>
      </c>
      <c r="D195" s="7"/>
      <c r="E195" s="6"/>
    </row>
    <row r="196" spans="1:5" s="5" customFormat="1" ht="15" customHeight="1">
      <c r="A196" s="6"/>
      <c r="B196" s="3"/>
      <c r="C196" s="18" t="e">
        <f>VLOOKUP(B196,'ЛА эстаф.'!$B$8:$C$292,2,FALSE)</f>
        <v>#N/A</v>
      </c>
      <c r="D196" s="7"/>
      <c r="E196" s="6"/>
    </row>
    <row r="197" spans="1:5" s="5" customFormat="1" ht="15" customHeight="1">
      <c r="A197" s="6"/>
      <c r="B197" s="3"/>
      <c r="C197" s="18" t="e">
        <f>VLOOKUP(B197,'ЛА эстаф.'!$B$8:$C$292,2,FALSE)</f>
        <v>#N/A</v>
      </c>
      <c r="D197" s="7"/>
      <c r="E197" s="6"/>
    </row>
    <row r="198" spans="1:5" s="5" customFormat="1" ht="15" customHeight="1">
      <c r="A198" s="6"/>
      <c r="B198" s="3"/>
      <c r="C198" s="18" t="e">
        <f>VLOOKUP(B198,'ЛА эстаф.'!$B$8:$C$292,2,FALSE)</f>
        <v>#N/A</v>
      </c>
      <c r="D198" s="7"/>
      <c r="E198" s="6"/>
    </row>
    <row r="199" spans="1:5" s="5" customFormat="1" ht="15" customHeight="1">
      <c r="A199" s="8"/>
      <c r="B199" s="8"/>
      <c r="C199" s="15"/>
      <c r="E199" s="8"/>
    </row>
    <row r="200" spans="1:5" s="5" customFormat="1" ht="15" customHeight="1">
      <c r="A200" s="8"/>
      <c r="B200" s="8"/>
      <c r="C200" s="15"/>
      <c r="E200" s="8"/>
    </row>
    <row r="201" spans="1:5" s="5" customFormat="1" ht="15" customHeight="1">
      <c r="A201" s="8"/>
      <c r="B201" s="8"/>
      <c r="C201" s="15"/>
      <c r="E201" s="8"/>
    </row>
    <row r="202" spans="1:5" s="5" customFormat="1" ht="15" customHeight="1">
      <c r="A202" s="8"/>
      <c r="B202" s="8"/>
      <c r="C202" s="15"/>
      <c r="E202" s="8"/>
    </row>
    <row r="203" spans="1:5" s="5" customFormat="1" ht="15" customHeight="1">
      <c r="A203" s="8"/>
      <c r="B203" s="8"/>
      <c r="C203" s="15"/>
      <c r="E203" s="8"/>
    </row>
    <row r="204" spans="1:5" s="5" customFormat="1" ht="15" customHeight="1">
      <c r="A204" s="8"/>
      <c r="B204" s="8"/>
      <c r="C204" s="15"/>
      <c r="E204" s="8"/>
    </row>
    <row r="205" spans="1:5" s="5" customFormat="1" ht="15" customHeight="1">
      <c r="A205" s="8"/>
      <c r="B205" s="8"/>
      <c r="C205" s="15"/>
      <c r="E205" s="8"/>
    </row>
    <row r="206" spans="1:5" s="5" customFormat="1" ht="15" customHeight="1">
      <c r="A206" s="8"/>
      <c r="B206" s="8"/>
      <c r="C206" s="15"/>
      <c r="E206" s="8"/>
    </row>
    <row r="207" spans="1:5" s="5" customFormat="1" ht="15" customHeight="1">
      <c r="A207" s="8"/>
      <c r="B207" s="8"/>
      <c r="C207" s="15"/>
      <c r="E207" s="8"/>
    </row>
    <row r="208" spans="1:5" s="5" customFormat="1" ht="15" customHeight="1">
      <c r="A208" s="8"/>
      <c r="B208" s="8"/>
      <c r="C208" s="15"/>
      <c r="E208" s="8"/>
    </row>
    <row r="209" spans="1:5" s="5" customFormat="1" ht="15" customHeight="1">
      <c r="A209" s="8"/>
      <c r="B209" s="8"/>
      <c r="C209" s="15"/>
      <c r="E209" s="8"/>
    </row>
    <row r="210" spans="1:5" s="5" customFormat="1" ht="15" customHeight="1">
      <c r="A210" s="8"/>
      <c r="B210" s="8"/>
      <c r="C210" s="15"/>
      <c r="E210" s="8"/>
    </row>
    <row r="211" spans="1:5" s="5" customFormat="1" ht="15" customHeight="1">
      <c r="A211" s="8"/>
      <c r="B211" s="8"/>
      <c r="C211" s="15"/>
      <c r="E211" s="8"/>
    </row>
    <row r="212" spans="1:5" s="5" customFormat="1" ht="15" customHeight="1">
      <c r="A212" s="8"/>
      <c r="B212" s="8"/>
      <c r="C212" s="15"/>
      <c r="E212" s="8"/>
    </row>
    <row r="213" spans="1:5" s="5" customFormat="1" ht="15" customHeight="1">
      <c r="A213" s="8"/>
      <c r="B213" s="8"/>
      <c r="C213" s="15"/>
      <c r="E213" s="8"/>
    </row>
    <row r="214" spans="1:5" s="5" customFormat="1" ht="15" customHeight="1">
      <c r="A214" s="8"/>
      <c r="B214" s="8"/>
      <c r="C214" s="15"/>
      <c r="E214" s="8"/>
    </row>
    <row r="215" spans="1:5" s="5" customFormat="1" ht="15" customHeight="1">
      <c r="A215" s="8"/>
      <c r="B215" s="8"/>
      <c r="C215" s="15"/>
      <c r="E215" s="8"/>
    </row>
    <row r="216" spans="1:5" s="5" customFormat="1" ht="15" customHeight="1">
      <c r="A216" s="8"/>
      <c r="B216" s="8"/>
      <c r="C216" s="15"/>
      <c r="E216" s="8"/>
    </row>
    <row r="217" spans="1:5" s="5" customFormat="1" ht="15" customHeight="1">
      <c r="A217" s="8"/>
      <c r="B217" s="8"/>
      <c r="C217" s="15"/>
      <c r="E217" s="8"/>
    </row>
    <row r="218" spans="1:5" s="5" customFormat="1" ht="15" customHeight="1">
      <c r="A218" s="8"/>
      <c r="B218" s="8"/>
      <c r="C218" s="15"/>
      <c r="E218" s="8"/>
    </row>
    <row r="219" spans="1:5" s="5" customFormat="1" ht="15" customHeight="1">
      <c r="A219" s="8"/>
      <c r="B219" s="8"/>
      <c r="C219" s="15"/>
      <c r="E219" s="8"/>
    </row>
    <row r="220" spans="1:5" s="5" customFormat="1" ht="15" customHeight="1">
      <c r="A220" s="8"/>
      <c r="B220" s="8"/>
      <c r="C220" s="15"/>
      <c r="E220" s="8"/>
    </row>
    <row r="221" spans="1:5" s="5" customFormat="1" ht="15" customHeight="1">
      <c r="A221" s="8"/>
      <c r="B221" s="8"/>
      <c r="C221" s="15"/>
      <c r="E221" s="8"/>
    </row>
    <row r="222" spans="1:5" s="5" customFormat="1" ht="15" customHeight="1">
      <c r="A222" s="8"/>
      <c r="B222" s="8"/>
      <c r="C222" s="15"/>
      <c r="E222" s="8"/>
    </row>
    <row r="223" spans="1:5" s="5" customFormat="1" ht="15" customHeight="1">
      <c r="A223" s="8"/>
      <c r="B223" s="8"/>
      <c r="C223" s="15"/>
      <c r="E223" s="8"/>
    </row>
    <row r="224" spans="1:5" s="5" customFormat="1" ht="15" customHeight="1">
      <c r="A224" s="8"/>
      <c r="B224" s="8"/>
      <c r="C224" s="15"/>
      <c r="E224" s="8"/>
    </row>
    <row r="225" spans="1:5" s="5" customFormat="1" ht="15" customHeight="1">
      <c r="A225" s="8"/>
      <c r="B225" s="8"/>
      <c r="C225" s="15"/>
      <c r="E225" s="8"/>
    </row>
    <row r="226" spans="1:5" s="5" customFormat="1" ht="15" customHeight="1">
      <c r="A226" s="8"/>
      <c r="B226" s="8"/>
      <c r="C226" s="15"/>
      <c r="E226" s="8"/>
    </row>
    <row r="227" spans="1:5" s="5" customFormat="1" ht="15" customHeight="1">
      <c r="A227" s="8"/>
      <c r="B227" s="8"/>
      <c r="C227" s="15"/>
      <c r="E227" s="8"/>
    </row>
    <row r="228" spans="1:5" s="5" customFormat="1" ht="15" customHeight="1">
      <c r="A228" s="8"/>
      <c r="B228" s="8"/>
      <c r="C228" s="15"/>
      <c r="E228" s="8"/>
    </row>
    <row r="229" spans="1:5" s="5" customFormat="1" ht="15" customHeight="1">
      <c r="A229" s="8"/>
      <c r="B229" s="8"/>
      <c r="C229" s="15"/>
      <c r="E229" s="8"/>
    </row>
    <row r="230" spans="1:5" s="5" customFormat="1" ht="15" customHeight="1">
      <c r="A230" s="8"/>
      <c r="B230" s="8"/>
      <c r="C230" s="15"/>
      <c r="E230" s="8"/>
    </row>
    <row r="231" spans="1:5" s="5" customFormat="1" ht="15" customHeight="1">
      <c r="A231" s="8"/>
      <c r="B231" s="8"/>
      <c r="C231" s="15"/>
      <c r="E231" s="8"/>
    </row>
    <row r="232" spans="1:5" s="5" customFormat="1" ht="15" customHeight="1">
      <c r="A232" s="8"/>
      <c r="B232" s="8"/>
      <c r="C232" s="15"/>
      <c r="E232" s="8"/>
    </row>
    <row r="233" spans="1:5" s="5" customFormat="1" ht="15" customHeight="1">
      <c r="A233" s="8"/>
      <c r="B233" s="8"/>
      <c r="C233" s="15"/>
      <c r="E233" s="8"/>
    </row>
    <row r="234" spans="1:5" s="5" customFormat="1" ht="15" customHeight="1">
      <c r="A234" s="8"/>
      <c r="B234" s="8"/>
      <c r="C234" s="15"/>
      <c r="E234" s="8"/>
    </row>
    <row r="235" spans="1:5" s="5" customFormat="1" ht="15" customHeight="1">
      <c r="A235" s="8"/>
      <c r="B235" s="8"/>
      <c r="C235" s="15"/>
      <c r="E235" s="8"/>
    </row>
    <row r="236" spans="1:5" s="5" customFormat="1" ht="15" customHeight="1">
      <c r="A236" s="8"/>
      <c r="B236" s="8"/>
      <c r="C236" s="15"/>
      <c r="E236" s="8"/>
    </row>
    <row r="237" spans="1:5" s="5" customFormat="1" ht="15" customHeight="1">
      <c r="A237" s="8"/>
      <c r="B237" s="8"/>
      <c r="C237" s="15"/>
      <c r="E237" s="8"/>
    </row>
    <row r="238" spans="1:5" s="5" customFormat="1" ht="15" customHeight="1">
      <c r="A238" s="8"/>
      <c r="B238" s="8"/>
      <c r="C238" s="15"/>
      <c r="E238" s="8"/>
    </row>
    <row r="239" spans="1:5" s="5" customFormat="1" ht="15" customHeight="1">
      <c r="A239" s="8"/>
      <c r="B239" s="8"/>
      <c r="C239" s="15"/>
      <c r="E239" s="8"/>
    </row>
    <row r="240" spans="1:5" s="5" customFormat="1" ht="15" customHeight="1">
      <c r="A240" s="8"/>
      <c r="B240" s="8"/>
      <c r="C240" s="15"/>
      <c r="E240" s="8"/>
    </row>
    <row r="241" spans="1:5" s="5" customFormat="1" ht="15" customHeight="1">
      <c r="A241" s="8"/>
      <c r="B241" s="8"/>
      <c r="C241" s="15"/>
      <c r="E241" s="8"/>
    </row>
    <row r="242" spans="1:5" s="5" customFormat="1" ht="15" customHeight="1">
      <c r="A242" s="8"/>
      <c r="B242" s="8"/>
      <c r="C242" s="15"/>
      <c r="E242" s="8"/>
    </row>
    <row r="243" spans="1:5" s="5" customFormat="1" ht="15" customHeight="1">
      <c r="A243" s="8"/>
      <c r="B243" s="8"/>
      <c r="C243" s="15"/>
      <c r="E243" s="8"/>
    </row>
    <row r="244" spans="1:5" s="5" customFormat="1" ht="15" customHeight="1">
      <c r="A244" s="8"/>
      <c r="B244" s="8"/>
      <c r="C244" s="15"/>
      <c r="E244" s="8"/>
    </row>
    <row r="245" spans="1:5" s="5" customFormat="1" ht="15" customHeight="1">
      <c r="A245" s="8"/>
      <c r="B245" s="8"/>
      <c r="C245" s="15"/>
      <c r="E245" s="8"/>
    </row>
    <row r="246" spans="1:5" s="5" customFormat="1" ht="15" customHeight="1">
      <c r="A246" s="8"/>
      <c r="B246" s="8"/>
      <c r="C246" s="15"/>
      <c r="E246" s="8"/>
    </row>
    <row r="247" spans="1:5" s="5" customFormat="1" ht="15" customHeight="1">
      <c r="A247" s="8"/>
      <c r="B247" s="8"/>
      <c r="C247" s="15"/>
      <c r="E247" s="8"/>
    </row>
    <row r="248" spans="1:5" s="5" customFormat="1" ht="15" customHeight="1">
      <c r="A248" s="8"/>
      <c r="B248" s="8"/>
      <c r="C248" s="15"/>
      <c r="E248" s="8"/>
    </row>
    <row r="249" spans="1:5" s="5" customFormat="1" ht="15" customHeight="1">
      <c r="A249" s="8"/>
      <c r="B249" s="8"/>
      <c r="C249" s="15"/>
      <c r="E249" s="8"/>
    </row>
    <row r="250" spans="1:5" s="5" customFormat="1" ht="15" customHeight="1">
      <c r="A250" s="8"/>
      <c r="B250" s="8"/>
      <c r="C250" s="15"/>
      <c r="E250" s="8"/>
    </row>
    <row r="251" spans="1:5" s="5" customFormat="1" ht="15" customHeight="1">
      <c r="A251" s="8"/>
      <c r="B251" s="8"/>
      <c r="C251" s="15"/>
      <c r="E251" s="8"/>
    </row>
    <row r="252" spans="1:5" s="5" customFormat="1" ht="15" customHeight="1">
      <c r="A252" s="8"/>
      <c r="B252" s="8"/>
      <c r="C252" s="15"/>
      <c r="E252" s="8"/>
    </row>
    <row r="253" spans="1:5" s="5" customFormat="1" ht="15" customHeight="1">
      <c r="A253" s="8"/>
      <c r="B253" s="8"/>
      <c r="C253" s="15"/>
      <c r="E253" s="8"/>
    </row>
    <row r="254" spans="1:5" s="5" customFormat="1" ht="15" customHeight="1">
      <c r="A254" s="8"/>
      <c r="B254" s="8"/>
      <c r="C254" s="15"/>
      <c r="E254" s="8"/>
    </row>
    <row r="255" spans="1:5" s="5" customFormat="1" ht="15" customHeight="1">
      <c r="A255" s="8"/>
      <c r="B255" s="8"/>
      <c r="C255" s="15"/>
      <c r="E255" s="8"/>
    </row>
    <row r="256" spans="1:5" s="5" customFormat="1" ht="15" customHeight="1">
      <c r="A256" s="8"/>
      <c r="B256" s="8"/>
      <c r="C256" s="15"/>
      <c r="E256" s="8"/>
    </row>
    <row r="257" spans="1:5" s="5" customFormat="1" ht="15" customHeight="1">
      <c r="A257" s="8"/>
      <c r="B257" s="8"/>
      <c r="C257" s="15"/>
      <c r="E257" s="8"/>
    </row>
    <row r="258" spans="1:5" s="5" customFormat="1" ht="15" customHeight="1">
      <c r="A258" s="8"/>
      <c r="B258" s="8"/>
      <c r="C258" s="15"/>
      <c r="E258" s="8"/>
    </row>
    <row r="259" spans="1:5" s="5" customFormat="1" ht="15" customHeight="1">
      <c r="A259" s="8"/>
      <c r="B259" s="8"/>
      <c r="C259" s="15"/>
      <c r="E259" s="8"/>
    </row>
    <row r="260" spans="1:5" s="5" customFormat="1" ht="15" customHeight="1">
      <c r="A260" s="8"/>
      <c r="B260" s="8"/>
      <c r="C260" s="15"/>
      <c r="E260" s="8"/>
    </row>
    <row r="261" spans="1:5" s="5" customFormat="1" ht="15" customHeight="1">
      <c r="A261" s="8"/>
      <c r="B261" s="8"/>
      <c r="C261" s="15"/>
      <c r="E261" s="8"/>
    </row>
    <row r="262" spans="1:5" s="5" customFormat="1" ht="15" customHeight="1">
      <c r="A262" s="8"/>
      <c r="B262" s="8"/>
      <c r="C262" s="15"/>
      <c r="E262" s="8"/>
    </row>
    <row r="263" spans="1:5" s="5" customFormat="1" ht="15" customHeight="1">
      <c r="A263" s="8"/>
      <c r="B263" s="8"/>
      <c r="C263" s="15"/>
      <c r="E263" s="8"/>
    </row>
    <row r="264" spans="1:5" s="5" customFormat="1" ht="15" customHeight="1">
      <c r="A264" s="8"/>
      <c r="B264" s="8"/>
      <c r="C264" s="15"/>
      <c r="E264" s="8"/>
    </row>
    <row r="265" spans="1:5" s="5" customFormat="1" ht="15" customHeight="1">
      <c r="A265" s="8"/>
      <c r="B265" s="8"/>
      <c r="C265" s="15"/>
      <c r="E265" s="8"/>
    </row>
    <row r="266" spans="1:5" s="5" customFormat="1" ht="15" customHeight="1">
      <c r="A266" s="8"/>
      <c r="B266" s="8"/>
      <c r="C266" s="15"/>
      <c r="E266" s="8"/>
    </row>
    <row r="267" spans="1:5" s="5" customFormat="1" ht="15" customHeight="1">
      <c r="A267" s="8"/>
      <c r="B267" s="8"/>
      <c r="C267" s="15"/>
      <c r="E267" s="8"/>
    </row>
    <row r="268" spans="1:5" s="5" customFormat="1" ht="15" customHeight="1">
      <c r="A268" s="8"/>
      <c r="B268" s="8"/>
      <c r="C268" s="15"/>
      <c r="E268" s="8"/>
    </row>
    <row r="269" spans="1:5" s="5" customFormat="1" ht="15" customHeight="1">
      <c r="A269" s="8"/>
      <c r="B269" s="8"/>
      <c r="C269" s="15"/>
      <c r="E269" s="8"/>
    </row>
    <row r="270" spans="1:5" s="5" customFormat="1" ht="15" customHeight="1">
      <c r="A270" s="8"/>
      <c r="B270" s="8"/>
      <c r="C270" s="15"/>
      <c r="E270" s="8"/>
    </row>
    <row r="271" spans="1:5" s="5" customFormat="1" ht="15" customHeight="1">
      <c r="A271" s="8"/>
      <c r="B271" s="8"/>
      <c r="C271" s="15"/>
      <c r="E271" s="8"/>
    </row>
    <row r="272" spans="1:5" s="5" customFormat="1" ht="15" customHeight="1">
      <c r="A272" s="8"/>
      <c r="B272" s="8"/>
      <c r="C272" s="15"/>
      <c r="E272" s="8"/>
    </row>
    <row r="273" spans="1:5" s="5" customFormat="1" ht="15" customHeight="1">
      <c r="A273" s="8"/>
      <c r="B273" s="8"/>
      <c r="C273" s="15"/>
      <c r="E273" s="8"/>
    </row>
    <row r="274" spans="1:5" s="5" customFormat="1" ht="15" customHeight="1">
      <c r="A274" s="8"/>
      <c r="B274" s="8"/>
      <c r="C274" s="15"/>
      <c r="E274" s="8"/>
    </row>
    <row r="275" spans="1:5" s="5" customFormat="1" ht="15" customHeight="1">
      <c r="A275" s="8"/>
      <c r="B275" s="8"/>
      <c r="C275" s="15"/>
      <c r="E275" s="8"/>
    </row>
    <row r="276" spans="1:5" s="5" customFormat="1" ht="15" customHeight="1">
      <c r="A276" s="8"/>
      <c r="B276" s="8"/>
      <c r="C276" s="15"/>
      <c r="E276" s="8"/>
    </row>
    <row r="277" spans="1:5" s="5" customFormat="1" ht="15" customHeight="1">
      <c r="A277" s="8"/>
      <c r="B277" s="8"/>
      <c r="C277" s="15"/>
      <c r="E277" s="8"/>
    </row>
    <row r="278" spans="1:5" s="5" customFormat="1" ht="15" customHeight="1">
      <c r="A278" s="8"/>
      <c r="B278" s="8"/>
      <c r="C278" s="15"/>
      <c r="E278" s="8"/>
    </row>
    <row r="279" spans="1:5" s="5" customFormat="1" ht="15" customHeight="1">
      <c r="A279" s="8"/>
      <c r="B279" s="8"/>
      <c r="C279" s="15"/>
      <c r="E279" s="8"/>
    </row>
    <row r="280" spans="1:5" s="5" customFormat="1" ht="15" customHeight="1">
      <c r="A280" s="8"/>
      <c r="B280" s="8"/>
      <c r="C280" s="15"/>
      <c r="E280" s="8"/>
    </row>
    <row r="281" spans="1:5" s="5" customFormat="1" ht="15" customHeight="1">
      <c r="A281" s="8"/>
      <c r="B281" s="8"/>
      <c r="C281" s="15"/>
      <c r="E281" s="8"/>
    </row>
    <row r="282" spans="1:5" s="5" customFormat="1" ht="15" customHeight="1">
      <c r="A282" s="8"/>
      <c r="B282" s="8"/>
      <c r="C282" s="15"/>
      <c r="E282" s="8"/>
    </row>
    <row r="283" spans="1:5" s="5" customFormat="1" ht="15" customHeight="1">
      <c r="A283" s="8"/>
      <c r="B283" s="8"/>
      <c r="C283" s="15"/>
      <c r="E283" s="8"/>
    </row>
    <row r="284" spans="1:5" s="5" customFormat="1" ht="15" customHeight="1">
      <c r="A284" s="8"/>
      <c r="B284" s="8"/>
      <c r="C284" s="15"/>
      <c r="E284" s="8"/>
    </row>
    <row r="285" spans="1:5" s="5" customFormat="1" ht="15" customHeight="1">
      <c r="A285" s="8"/>
      <c r="B285" s="8"/>
      <c r="C285" s="15"/>
      <c r="E285" s="8"/>
    </row>
    <row r="286" spans="1:5" s="5" customFormat="1" ht="15" customHeight="1">
      <c r="A286" s="8"/>
      <c r="B286" s="8"/>
      <c r="C286" s="15"/>
      <c r="E286" s="8"/>
    </row>
    <row r="287" spans="1:5" s="5" customFormat="1" ht="15" customHeight="1">
      <c r="A287" s="8"/>
      <c r="B287" s="8"/>
      <c r="C287" s="15"/>
      <c r="E287" s="8"/>
    </row>
    <row r="288" spans="1:5" s="5" customFormat="1" ht="15" customHeight="1">
      <c r="A288" s="8"/>
      <c r="B288" s="8"/>
      <c r="C288" s="15"/>
      <c r="E288" s="8"/>
    </row>
    <row r="289" spans="1:5" s="5" customFormat="1" ht="15" customHeight="1">
      <c r="A289" s="8"/>
      <c r="B289" s="8"/>
      <c r="C289" s="15"/>
      <c r="E289" s="8"/>
    </row>
    <row r="290" spans="1:5" s="5" customFormat="1" ht="15" customHeight="1">
      <c r="A290" s="8"/>
      <c r="B290" s="8"/>
      <c r="C290" s="15"/>
      <c r="E290" s="8"/>
    </row>
    <row r="291" spans="1:5" s="5" customFormat="1" ht="15" customHeight="1">
      <c r="A291" s="8"/>
      <c r="B291" s="8"/>
      <c r="C291" s="15"/>
      <c r="E291" s="8"/>
    </row>
    <row r="292" spans="1:5" s="5" customFormat="1" ht="15" customHeight="1">
      <c r="A292" s="8"/>
      <c r="B292" s="8"/>
      <c r="C292" s="15"/>
      <c r="E292" s="8"/>
    </row>
    <row r="293" spans="1:5" s="5" customFormat="1" ht="15" customHeight="1">
      <c r="A293" s="8"/>
      <c r="B293" s="8"/>
      <c r="C293" s="15"/>
      <c r="E293" s="8"/>
    </row>
  </sheetData>
  <sheetProtection/>
  <mergeCells count="7">
    <mergeCell ref="A1:E1"/>
    <mergeCell ref="A4:E4"/>
    <mergeCell ref="A6:A7"/>
    <mergeCell ref="B6:B7"/>
    <mergeCell ref="C6:C7"/>
    <mergeCell ref="D6:D7"/>
    <mergeCell ref="E6:E7"/>
  </mergeCells>
  <printOptions/>
  <pageMargins left="0.15748031496062992" right="0.15748031496062992" top="0.2362204724409449" bottom="0.2755905511811024" header="0.2362204724409449" footer="0.15748031496062992"/>
  <pageSetup fitToHeight="3" horizontalDpi="600" verticalDpi="600" orientation="portrait" paperSize="9" r:id="rId1"/>
  <rowBreaks count="1" manualBreakCount="1">
    <brk id="5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36"/>
  <sheetViews>
    <sheetView view="pageBreakPreview" zoomScaleSheetLayoutView="100" zoomScalePageLayoutView="0" workbookViewId="0" topLeftCell="A1">
      <selection activeCell="G1" sqref="G1:AT16384"/>
    </sheetView>
  </sheetViews>
  <sheetFormatPr defaultColWidth="9.00390625" defaultRowHeight="12.75"/>
  <cols>
    <col min="1" max="1" width="76.25390625" style="38" customWidth="1"/>
    <col min="2" max="2" width="12.00390625" style="27" customWidth="1"/>
    <col min="3" max="3" width="20.375" style="27" customWidth="1"/>
    <col min="4" max="4" width="11.875" style="38" customWidth="1"/>
    <col min="5" max="6" width="9.125" style="38" customWidth="1"/>
    <col min="7" max="7" width="4.875" style="27" hidden="1" customWidth="1"/>
    <col min="8" max="33" width="4.625" style="27" hidden="1" customWidth="1"/>
    <col min="34" max="46" width="4.625" style="38" hidden="1" customWidth="1"/>
    <col min="47" max="16384" width="9.125" style="38" customWidth="1"/>
  </cols>
  <sheetData>
    <row r="1" spans="1:4" s="1" customFormat="1" ht="18.75">
      <c r="A1" s="164" t="s">
        <v>26</v>
      </c>
      <c r="B1" s="164"/>
      <c r="C1" s="164"/>
      <c r="D1" s="164"/>
    </row>
    <row r="2" spans="1:4" s="1" customFormat="1" ht="18.75">
      <c r="A2" s="9"/>
      <c r="B2" s="187" t="s">
        <v>71</v>
      </c>
      <c r="C2" s="187"/>
      <c r="D2" s="9"/>
    </row>
    <row r="3" spans="1:46" ht="18.75" customHeight="1">
      <c r="A3" s="169" t="s">
        <v>67</v>
      </c>
      <c r="B3" s="169"/>
      <c r="C3" s="169"/>
      <c r="D3" s="44"/>
      <c r="G3" s="46">
        <v>1</v>
      </c>
      <c r="H3" s="46">
        <v>2</v>
      </c>
      <c r="I3" s="46">
        <v>3</v>
      </c>
      <c r="J3" s="46">
        <v>4</v>
      </c>
      <c r="K3" s="46">
        <v>5</v>
      </c>
      <c r="L3" s="46">
        <v>6</v>
      </c>
      <c r="M3" s="46">
        <v>7</v>
      </c>
      <c r="N3" s="46">
        <v>8</v>
      </c>
      <c r="O3" s="46">
        <v>9</v>
      </c>
      <c r="P3" s="46">
        <v>10</v>
      </c>
      <c r="Q3" s="46">
        <v>11</v>
      </c>
      <c r="R3" s="46">
        <v>12</v>
      </c>
      <c r="S3" s="46">
        <v>13</v>
      </c>
      <c r="T3" s="46">
        <v>14</v>
      </c>
      <c r="U3" s="46">
        <v>15</v>
      </c>
      <c r="V3" s="46">
        <v>16</v>
      </c>
      <c r="W3" s="46">
        <v>17</v>
      </c>
      <c r="X3" s="46">
        <v>18</v>
      </c>
      <c r="Y3" s="46">
        <v>19</v>
      </c>
      <c r="Z3" s="46">
        <v>20</v>
      </c>
      <c r="AA3" s="46">
        <v>21</v>
      </c>
      <c r="AB3" s="46">
        <v>22</v>
      </c>
      <c r="AC3" s="46">
        <v>23</v>
      </c>
      <c r="AD3" s="46">
        <v>24</v>
      </c>
      <c r="AE3" s="46">
        <v>25</v>
      </c>
      <c r="AF3" s="46">
        <v>26</v>
      </c>
      <c r="AG3" s="46">
        <v>27</v>
      </c>
      <c r="AH3" s="47">
        <v>28</v>
      </c>
      <c r="AI3" s="47">
        <v>29</v>
      </c>
      <c r="AJ3" s="46">
        <v>30</v>
      </c>
      <c r="AK3" s="47">
        <v>31</v>
      </c>
      <c r="AL3" s="47">
        <v>32</v>
      </c>
      <c r="AM3" s="46">
        <v>33</v>
      </c>
      <c r="AN3" s="47">
        <v>34</v>
      </c>
      <c r="AO3" s="47">
        <v>35</v>
      </c>
      <c r="AP3" s="46">
        <v>36</v>
      </c>
      <c r="AQ3" s="47">
        <v>37</v>
      </c>
      <c r="AR3" s="47">
        <v>38</v>
      </c>
      <c r="AS3" s="46">
        <v>39</v>
      </c>
      <c r="AT3" s="47">
        <v>40</v>
      </c>
    </row>
    <row r="4" spans="1:46" ht="18.75" customHeight="1">
      <c r="A4" s="169" t="s">
        <v>117</v>
      </c>
      <c r="B4" s="169"/>
      <c r="C4" s="169"/>
      <c r="D4" s="44"/>
      <c r="G4" s="46">
        <v>300</v>
      </c>
      <c r="H4" s="46">
        <v>270</v>
      </c>
      <c r="I4" s="46">
        <v>245</v>
      </c>
      <c r="J4" s="46">
        <v>225</v>
      </c>
      <c r="K4" s="46">
        <v>210</v>
      </c>
      <c r="L4" s="46">
        <v>200</v>
      </c>
      <c r="M4" s="46">
        <v>190</v>
      </c>
      <c r="N4" s="46">
        <v>180</v>
      </c>
      <c r="O4" s="46">
        <v>170</v>
      </c>
      <c r="P4" s="46">
        <v>160</v>
      </c>
      <c r="Q4" s="46">
        <v>150</v>
      </c>
      <c r="R4" s="46">
        <v>145</v>
      </c>
      <c r="S4" s="46">
        <v>140</v>
      </c>
      <c r="T4" s="46">
        <v>135</v>
      </c>
      <c r="U4" s="46">
        <v>130</v>
      </c>
      <c r="V4" s="46">
        <v>125</v>
      </c>
      <c r="W4" s="46">
        <v>120</v>
      </c>
      <c r="X4" s="46">
        <v>115</v>
      </c>
      <c r="Y4" s="46">
        <v>110</v>
      </c>
      <c r="Z4" s="46">
        <v>105</v>
      </c>
      <c r="AA4" s="46">
        <v>100</v>
      </c>
      <c r="AB4" s="46">
        <v>96</v>
      </c>
      <c r="AC4" s="46">
        <v>92</v>
      </c>
      <c r="AD4" s="46">
        <v>88</v>
      </c>
      <c r="AE4" s="46">
        <v>84</v>
      </c>
      <c r="AF4" s="46">
        <v>80</v>
      </c>
      <c r="AG4" s="46">
        <v>76</v>
      </c>
      <c r="AH4" s="47">
        <v>72</v>
      </c>
      <c r="AI4" s="47">
        <v>68</v>
      </c>
      <c r="AJ4" s="47">
        <v>64</v>
      </c>
      <c r="AK4" s="47">
        <v>60</v>
      </c>
      <c r="AL4" s="47">
        <v>57</v>
      </c>
      <c r="AM4" s="47">
        <v>54</v>
      </c>
      <c r="AN4" s="47">
        <v>51</v>
      </c>
      <c r="AO4" s="47">
        <v>48</v>
      </c>
      <c r="AP4" s="47">
        <v>45</v>
      </c>
      <c r="AQ4" s="47">
        <v>42</v>
      </c>
      <c r="AR4" s="47">
        <v>39</v>
      </c>
      <c r="AS4" s="47">
        <v>36</v>
      </c>
      <c r="AT4" s="47">
        <v>33</v>
      </c>
    </row>
    <row r="5" spans="1:4" s="40" customFormat="1" ht="18.75" customHeight="1">
      <c r="A5" s="39"/>
      <c r="B5" s="168"/>
      <c r="C5" s="168"/>
      <c r="D5" s="44"/>
    </row>
    <row r="6" spans="1:4" s="40" customFormat="1" ht="18.75" customHeight="1">
      <c r="A6" s="39"/>
      <c r="B6" s="45"/>
      <c r="C6" s="45"/>
      <c r="D6" s="45"/>
    </row>
    <row r="7" spans="1:3" s="27" customFormat="1" ht="51.75" customHeight="1">
      <c r="A7" s="72" t="s">
        <v>18</v>
      </c>
      <c r="B7" s="72" t="s">
        <v>23</v>
      </c>
      <c r="C7" s="72" t="s">
        <v>87</v>
      </c>
    </row>
    <row r="8" spans="1:33" s="41" customFormat="1" ht="18.75" customHeight="1">
      <c r="A8" s="167" t="s">
        <v>47</v>
      </c>
      <c r="B8" s="167"/>
      <c r="C8" s="16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s="41" customFormat="1" ht="15.75">
      <c r="A9" s="87" t="s">
        <v>7</v>
      </c>
      <c r="B9" s="73">
        <v>1</v>
      </c>
      <c r="C9" s="73">
        <f>LOOKUP(B9,$G$3:$AG$3:$G$4:$AG$4)</f>
        <v>300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s="41" customFormat="1" ht="15.75">
      <c r="A10" s="87" t="s">
        <v>5</v>
      </c>
      <c r="B10" s="73">
        <v>2</v>
      </c>
      <c r="C10" s="73">
        <f>LOOKUP(B10,$G$3:$AG$3:$G$4:$AG$4)</f>
        <v>270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s="41" customFormat="1" ht="31.5">
      <c r="A11" s="87" t="s">
        <v>2</v>
      </c>
      <c r="B11" s="73">
        <v>3</v>
      </c>
      <c r="C11" s="73">
        <f>LOOKUP(B11,$G$3:$AG$3:$G$4:$AG$4)</f>
        <v>245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s="41" customFormat="1" ht="31.5">
      <c r="A12" s="87" t="s">
        <v>6</v>
      </c>
      <c r="B12" s="73">
        <v>5</v>
      </c>
      <c r="C12" s="73">
        <f>LOOKUP(B12,$G$3:$AG$3:$G$4:$AG$4)</f>
        <v>210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41" customFormat="1" ht="15.75">
      <c r="A13" s="87" t="s">
        <v>1</v>
      </c>
      <c r="B13" s="73">
        <v>6</v>
      </c>
      <c r="C13" s="73">
        <f>LOOKUP(B13,$G$3:$AG$3:$G$4:$AG$4)</f>
        <v>200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s="41" customFormat="1" ht="15.75">
      <c r="A14" s="87" t="s">
        <v>0</v>
      </c>
      <c r="B14" s="73">
        <v>7</v>
      </c>
      <c r="C14" s="73">
        <f>LOOKUP(B14,$G$3:$AG$3:$G$4:$AG$4)</f>
        <v>190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s="41" customFormat="1" ht="31.5">
      <c r="A15" s="87" t="s">
        <v>13</v>
      </c>
      <c r="B15" s="73">
        <v>8</v>
      </c>
      <c r="C15" s="73">
        <f>LOOKUP(B15,$G$3:$AG$3:$G$4:$AG$4)</f>
        <v>180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s="41" customFormat="1" ht="15.75">
      <c r="A16" s="74" t="s">
        <v>11</v>
      </c>
      <c r="B16" s="73" t="s">
        <v>208</v>
      </c>
      <c r="C16" s="7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s="41" customFormat="1" ht="18.75" customHeight="1">
      <c r="A17" s="166" t="s">
        <v>48</v>
      </c>
      <c r="B17" s="166"/>
      <c r="C17" s="166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s="41" customFormat="1" ht="31.5">
      <c r="A18" s="87" t="s">
        <v>663</v>
      </c>
      <c r="B18" s="73">
        <v>1</v>
      </c>
      <c r="C18" s="73">
        <f>LOOKUP(B18,$G$3:$AG$3:$G$4:$AG$4)</f>
        <v>300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s="41" customFormat="1" ht="47.25">
      <c r="A19" s="87" t="s">
        <v>86</v>
      </c>
      <c r="B19" s="73">
        <v>2</v>
      </c>
      <c r="C19" s="73">
        <f>LOOKUP(B19,$G$3:$AG$3:$G$4:$AG$4)</f>
        <v>270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s="41" customFormat="1" ht="15.75">
      <c r="A20" s="87" t="s">
        <v>16</v>
      </c>
      <c r="B20" s="73">
        <v>3</v>
      </c>
      <c r="C20" s="73">
        <f>LOOKUP(B20,$G$3:$AG$3:$G$4:$AG$4)</f>
        <v>245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41" customFormat="1" ht="15.75">
      <c r="A21" s="87" t="s">
        <v>12</v>
      </c>
      <c r="B21" s="73">
        <v>4</v>
      </c>
      <c r="C21" s="73">
        <f>LOOKUP(B21,$G$3:$AG$3:$G$4:$AG$4)</f>
        <v>225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s="41" customFormat="1" ht="31.5">
      <c r="A22" s="87" t="s">
        <v>4</v>
      </c>
      <c r="B22" s="73">
        <v>5</v>
      </c>
      <c r="C22" s="73">
        <f>LOOKUP(B22,$G$3:$AG$3:$G$4:$AG$4)</f>
        <v>210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s="41" customFormat="1" ht="15.75">
      <c r="A23" s="87" t="s">
        <v>3</v>
      </c>
      <c r="B23" s="73">
        <v>6</v>
      </c>
      <c r="C23" s="73">
        <f>LOOKUP(B23,$G$3:$AG$3:$G$4:$AG$4)</f>
        <v>200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s="41" customFormat="1" ht="15.75">
      <c r="A24" s="87" t="s">
        <v>8</v>
      </c>
      <c r="B24" s="73">
        <v>7</v>
      </c>
      <c r="C24" s="73">
        <f>LOOKUP(B24,$G$3:$AG$3:$G$4:$AG$4)</f>
        <v>190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s="41" customFormat="1" ht="31.5">
      <c r="A25" s="74" t="s">
        <v>106</v>
      </c>
      <c r="B25" s="73" t="s">
        <v>208</v>
      </c>
      <c r="C25" s="7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s="41" customFormat="1" ht="15.75">
      <c r="A26" s="74" t="s">
        <v>9</v>
      </c>
      <c r="B26" s="73" t="s">
        <v>208</v>
      </c>
      <c r="C26" s="7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s="41" customFormat="1" ht="15.75">
      <c r="A27" s="74" t="s">
        <v>10</v>
      </c>
      <c r="B27" s="73" t="s">
        <v>208</v>
      </c>
      <c r="C27" s="7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s="41" customFormat="1" ht="18.75" customHeight="1">
      <c r="A28" s="165" t="s">
        <v>49</v>
      </c>
      <c r="B28" s="165"/>
      <c r="C28" s="165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s="41" customFormat="1" ht="33" customHeight="1">
      <c r="A29" s="88" t="s">
        <v>15</v>
      </c>
      <c r="B29" s="73">
        <v>1</v>
      </c>
      <c r="C29" s="73">
        <f>LOOKUP(B29,$G$3:$AG$3:$G$4:$AG$4)</f>
        <v>300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s="41" customFormat="1" ht="35.25" customHeight="1">
      <c r="A30" s="74" t="s">
        <v>107</v>
      </c>
      <c r="B30" s="73" t="s">
        <v>208</v>
      </c>
      <c r="C30" s="7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s="41" customFormat="1" ht="33.75" customHeight="1">
      <c r="A31" s="75" t="s">
        <v>14</v>
      </c>
      <c r="B31" s="73" t="s">
        <v>208</v>
      </c>
      <c r="C31" s="7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s="41" customFormat="1" ht="34.5" customHeight="1">
      <c r="A32" s="74" t="s">
        <v>178</v>
      </c>
      <c r="B32" s="73" t="s">
        <v>208</v>
      </c>
      <c r="C32" s="7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2:33" s="41" customFormat="1" ht="15.75">
      <c r="B33" s="43"/>
      <c r="C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ht="15">
      <c r="A34" s="38" t="s">
        <v>27</v>
      </c>
    </row>
    <row r="36" spans="1:46" s="27" customFormat="1" ht="19.5" customHeight="1">
      <c r="A36" s="38" t="s">
        <v>28</v>
      </c>
      <c r="D36" s="38"/>
      <c r="E36" s="38"/>
      <c r="F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</sheetData>
  <sheetProtection password="C628" sheet="1" formatCells="0" formatColumns="0" formatRows="0" insertColumns="0" insertRows="0" insertHyperlinks="0" deleteColumns="0" deleteRows="0"/>
  <mergeCells count="8">
    <mergeCell ref="A17:C17"/>
    <mergeCell ref="A28:C28"/>
    <mergeCell ref="A1:D1"/>
    <mergeCell ref="B2:C2"/>
    <mergeCell ref="A3:C3"/>
    <mergeCell ref="A4:C4"/>
    <mergeCell ref="B5:C5"/>
    <mergeCell ref="A8:C8"/>
  </mergeCells>
  <printOptions/>
  <pageMargins left="0.15748031496062992" right="0.1968503937007874" top="0.15748031496062992" bottom="0.15748031496062992" header="0.31496062992125984" footer="0.15748031496062992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view="pageBreakPreview" zoomScale="90" zoomScaleNormal="80" zoomScaleSheetLayoutView="90" zoomScalePageLayoutView="0" workbookViewId="0" topLeftCell="A10">
      <selection activeCell="C23" sqref="C23"/>
    </sheetView>
  </sheetViews>
  <sheetFormatPr defaultColWidth="9.00390625" defaultRowHeight="12.75"/>
  <cols>
    <col min="1" max="1" width="6.125" style="4" customWidth="1"/>
    <col min="2" max="2" width="21.75390625" style="1" customWidth="1"/>
    <col min="3" max="3" width="50.25390625" style="1" customWidth="1"/>
    <col min="4" max="4" width="10.25390625" style="54" customWidth="1"/>
    <col min="5" max="5" width="9.375" style="54" customWidth="1"/>
    <col min="6" max="16384" width="9.125" style="1" customWidth="1"/>
  </cols>
  <sheetData>
    <row r="1" spans="1:5" ht="18.75">
      <c r="A1" s="164" t="s">
        <v>26</v>
      </c>
      <c r="B1" s="164"/>
      <c r="C1" s="164"/>
      <c r="D1" s="164"/>
      <c r="E1" s="164"/>
    </row>
    <row r="2" spans="1:5" ht="18.75">
      <c r="A2" s="9"/>
      <c r="B2" s="9"/>
      <c r="C2" s="9"/>
      <c r="D2" s="53"/>
      <c r="E2" s="53"/>
    </row>
    <row r="3" spans="1:5" ht="18.75">
      <c r="A3" s="164" t="s">
        <v>338</v>
      </c>
      <c r="B3" s="164"/>
      <c r="C3" s="164"/>
      <c r="D3" s="164"/>
      <c r="E3" s="164"/>
    </row>
    <row r="4" spans="1:5" ht="21" customHeight="1">
      <c r="A4" s="160"/>
      <c r="B4" s="160"/>
      <c r="C4" s="160"/>
      <c r="D4" s="160"/>
      <c r="E4" s="160"/>
    </row>
    <row r="5" spans="1:5" s="2" customFormat="1" ht="16.5" customHeight="1">
      <c r="A5" s="157" t="s">
        <v>17</v>
      </c>
      <c r="B5" s="157" t="s">
        <v>19</v>
      </c>
      <c r="C5" s="157" t="s">
        <v>18</v>
      </c>
      <c r="D5" s="158" t="s">
        <v>92</v>
      </c>
      <c r="E5" s="162" t="s">
        <v>23</v>
      </c>
    </row>
    <row r="6" spans="1:5" s="2" customFormat="1" ht="19.5" customHeight="1">
      <c r="A6" s="157"/>
      <c r="B6" s="157"/>
      <c r="C6" s="157"/>
      <c r="D6" s="158"/>
      <c r="E6" s="163"/>
    </row>
    <row r="7" spans="1:5" s="99" customFormat="1" ht="15" customHeight="1">
      <c r="A7" s="96">
        <v>1</v>
      </c>
      <c r="B7" s="97" t="s">
        <v>339</v>
      </c>
      <c r="C7" s="97" t="s">
        <v>40</v>
      </c>
      <c r="D7" s="98"/>
      <c r="E7" s="98"/>
    </row>
    <row r="8" spans="1:5" s="99" customFormat="1" ht="15" customHeight="1">
      <c r="A8" s="96">
        <v>1</v>
      </c>
      <c r="B8" s="97" t="s">
        <v>340</v>
      </c>
      <c r="C8" s="97" t="s">
        <v>40</v>
      </c>
      <c r="D8" s="98"/>
      <c r="E8" s="98"/>
    </row>
    <row r="9" spans="1:5" s="99" customFormat="1" ht="15" customHeight="1">
      <c r="A9" s="96">
        <v>1</v>
      </c>
      <c r="B9" s="97" t="s">
        <v>341</v>
      </c>
      <c r="C9" s="97" t="s">
        <v>80</v>
      </c>
      <c r="D9" s="98"/>
      <c r="E9" s="98"/>
    </row>
    <row r="10" spans="1:5" s="99" customFormat="1" ht="15" customHeight="1">
      <c r="A10" s="96">
        <v>1</v>
      </c>
      <c r="B10" s="97" t="s">
        <v>342</v>
      </c>
      <c r="C10" s="97" t="s">
        <v>80</v>
      </c>
      <c r="D10" s="98"/>
      <c r="E10" s="98"/>
    </row>
    <row r="11" spans="1:5" s="99" customFormat="1" ht="15" customHeight="1">
      <c r="A11" s="96">
        <v>1</v>
      </c>
      <c r="B11" s="97" t="s">
        <v>343</v>
      </c>
      <c r="C11" s="97" t="s">
        <v>79</v>
      </c>
      <c r="D11" s="98"/>
      <c r="E11" s="98"/>
    </row>
    <row r="12" spans="1:5" s="99" customFormat="1" ht="15" customHeight="1">
      <c r="A12" s="100">
        <v>1</v>
      </c>
      <c r="B12" s="97" t="s">
        <v>345</v>
      </c>
      <c r="C12" s="97" t="s">
        <v>79</v>
      </c>
      <c r="D12" s="98"/>
      <c r="E12" s="98"/>
    </row>
    <row r="13" spans="1:5" s="99" customFormat="1" ht="15" customHeight="1">
      <c r="A13" s="100">
        <v>1</v>
      </c>
      <c r="B13" s="97" t="s">
        <v>346</v>
      </c>
      <c r="C13" s="97" t="s">
        <v>328</v>
      </c>
      <c r="D13" s="98"/>
      <c r="E13" s="98"/>
    </row>
    <row r="14" spans="1:5" s="99" customFormat="1" ht="15" customHeight="1">
      <c r="A14" s="100">
        <v>1</v>
      </c>
      <c r="B14" s="97" t="s">
        <v>347</v>
      </c>
      <c r="C14" s="97" t="s">
        <v>328</v>
      </c>
      <c r="D14" s="98"/>
      <c r="E14" s="98"/>
    </row>
    <row r="15" spans="1:5" s="99" customFormat="1" ht="15" customHeight="1">
      <c r="A15" s="95">
        <v>1</v>
      </c>
      <c r="B15" s="86" t="s">
        <v>425</v>
      </c>
      <c r="C15" s="86" t="s">
        <v>426</v>
      </c>
      <c r="D15" s="98"/>
      <c r="E15" s="98"/>
    </row>
    <row r="16" spans="1:5" s="99" customFormat="1" ht="15" customHeight="1">
      <c r="A16" s="95">
        <v>1</v>
      </c>
      <c r="B16" s="86" t="s">
        <v>427</v>
      </c>
      <c r="C16" s="86" t="s">
        <v>426</v>
      </c>
      <c r="D16" s="98"/>
      <c r="E16" s="98"/>
    </row>
    <row r="17" spans="1:5" s="99" customFormat="1" ht="15" customHeight="1">
      <c r="A17" s="95">
        <v>1</v>
      </c>
      <c r="B17" s="86" t="s">
        <v>428</v>
      </c>
      <c r="C17" s="86" t="s">
        <v>426</v>
      </c>
      <c r="D17" s="98"/>
      <c r="E17" s="98"/>
    </row>
    <row r="18" spans="1:5" s="99" customFormat="1" ht="15" customHeight="1">
      <c r="A18" s="100">
        <v>2</v>
      </c>
      <c r="B18" s="97" t="s">
        <v>363</v>
      </c>
      <c r="C18" s="97" t="s">
        <v>39</v>
      </c>
      <c r="D18" s="98"/>
      <c r="E18" s="98"/>
    </row>
    <row r="19" spans="1:5" s="99" customFormat="1" ht="15" customHeight="1">
      <c r="A19" s="100">
        <v>2</v>
      </c>
      <c r="B19" s="97" t="s">
        <v>364</v>
      </c>
      <c r="C19" s="97" t="s">
        <v>39</v>
      </c>
      <c r="D19" s="98"/>
      <c r="E19" s="98"/>
    </row>
    <row r="20" spans="1:5" s="99" customFormat="1" ht="15" customHeight="1">
      <c r="A20" s="100">
        <v>2</v>
      </c>
      <c r="B20" s="97" t="s">
        <v>370</v>
      </c>
      <c r="C20" s="97" t="s">
        <v>212</v>
      </c>
      <c r="D20" s="98"/>
      <c r="E20" s="98"/>
    </row>
    <row r="21" spans="1:5" s="99" customFormat="1" ht="15" customHeight="1">
      <c r="A21" s="100">
        <v>2</v>
      </c>
      <c r="B21" s="97" t="s">
        <v>371</v>
      </c>
      <c r="C21" s="97" t="s">
        <v>212</v>
      </c>
      <c r="D21" s="98"/>
      <c r="E21" s="98"/>
    </row>
    <row r="22" spans="1:5" s="99" customFormat="1" ht="15" customHeight="1">
      <c r="A22" s="100">
        <v>2</v>
      </c>
      <c r="B22" s="97" t="s">
        <v>372</v>
      </c>
      <c r="C22" s="97" t="s">
        <v>373</v>
      </c>
      <c r="D22" s="98"/>
      <c r="E22" s="98"/>
    </row>
    <row r="23" spans="1:5" s="99" customFormat="1" ht="15" customHeight="1">
      <c r="A23" s="100">
        <v>2</v>
      </c>
      <c r="B23" s="97" t="s">
        <v>374</v>
      </c>
      <c r="C23" s="97" t="s">
        <v>373</v>
      </c>
      <c r="D23" s="98"/>
      <c r="E23" s="98"/>
    </row>
    <row r="24" spans="1:5" s="99" customFormat="1" ht="15" customHeight="1">
      <c r="A24" s="100">
        <v>2</v>
      </c>
      <c r="B24" s="97" t="s">
        <v>381</v>
      </c>
      <c r="C24" s="97" t="s">
        <v>243</v>
      </c>
      <c r="D24" s="98"/>
      <c r="E24" s="98"/>
    </row>
    <row r="25" spans="1:5" s="99" customFormat="1" ht="15" customHeight="1">
      <c r="A25" s="100">
        <v>2</v>
      </c>
      <c r="B25" s="97" t="s">
        <v>382</v>
      </c>
      <c r="C25" s="97" t="s">
        <v>243</v>
      </c>
      <c r="D25" s="98"/>
      <c r="E25" s="98"/>
    </row>
    <row r="26" spans="1:5" s="99" customFormat="1" ht="15" customHeight="1">
      <c r="A26" s="100">
        <v>2</v>
      </c>
      <c r="B26" s="97" t="s">
        <v>383</v>
      </c>
      <c r="C26" s="97" t="s">
        <v>37</v>
      </c>
      <c r="D26" s="98"/>
      <c r="E26" s="98"/>
    </row>
    <row r="27" spans="1:5" s="99" customFormat="1" ht="15" customHeight="1">
      <c r="A27" s="100">
        <v>2</v>
      </c>
      <c r="B27" s="97" t="s">
        <v>384</v>
      </c>
      <c r="C27" s="97" t="s">
        <v>37</v>
      </c>
      <c r="D27" s="98"/>
      <c r="E27" s="98"/>
    </row>
    <row r="28" spans="1:5" s="99" customFormat="1" ht="15" customHeight="1">
      <c r="A28" s="100">
        <v>2</v>
      </c>
      <c r="B28" s="97" t="s">
        <v>389</v>
      </c>
      <c r="C28" s="97" t="s">
        <v>192</v>
      </c>
      <c r="D28" s="98"/>
      <c r="E28" s="98"/>
    </row>
    <row r="29" spans="1:5" s="99" customFormat="1" ht="15" customHeight="1">
      <c r="A29" s="100">
        <v>2</v>
      </c>
      <c r="B29" s="97" t="s">
        <v>390</v>
      </c>
      <c r="C29" s="97" t="s">
        <v>192</v>
      </c>
      <c r="D29" s="98"/>
      <c r="E29" s="98"/>
    </row>
    <row r="30" spans="1:5" s="99" customFormat="1" ht="15" customHeight="1">
      <c r="A30" s="100">
        <v>3</v>
      </c>
      <c r="B30" s="97" t="s">
        <v>393</v>
      </c>
      <c r="C30" s="97" t="s">
        <v>394</v>
      </c>
      <c r="D30" s="98"/>
      <c r="E30" s="98"/>
    </row>
    <row r="31" spans="1:5" s="99" customFormat="1" ht="15" customHeight="1">
      <c r="A31" s="100">
        <v>3</v>
      </c>
      <c r="B31" s="97" t="s">
        <v>164</v>
      </c>
      <c r="C31" s="97" t="s">
        <v>394</v>
      </c>
      <c r="D31" s="98"/>
      <c r="E31" s="98"/>
    </row>
    <row r="32" spans="1:5" s="99" customFormat="1" ht="15" customHeight="1">
      <c r="A32" s="100"/>
      <c r="B32" s="97"/>
      <c r="C32" s="97"/>
      <c r="D32" s="98"/>
      <c r="E32" s="98"/>
    </row>
    <row r="33" spans="1:5" s="99" customFormat="1" ht="15" customHeight="1">
      <c r="A33" s="100"/>
      <c r="B33" s="97"/>
      <c r="C33" s="97"/>
      <c r="D33" s="98"/>
      <c r="E33" s="98"/>
    </row>
    <row r="34" spans="1:5" s="99" customFormat="1" ht="15" customHeight="1">
      <c r="A34" s="100"/>
      <c r="B34" s="97"/>
      <c r="C34" s="97"/>
      <c r="D34" s="98"/>
      <c r="E34" s="98"/>
    </row>
    <row r="35" spans="1:5" s="99" customFormat="1" ht="15" customHeight="1">
      <c r="A35" s="100"/>
      <c r="B35" s="97"/>
      <c r="C35" s="97"/>
      <c r="D35" s="98"/>
      <c r="E35" s="98"/>
    </row>
    <row r="36" spans="1:5" s="99" customFormat="1" ht="16.5" customHeight="1">
      <c r="A36" s="100"/>
      <c r="B36" s="97"/>
      <c r="C36" s="97"/>
      <c r="D36" s="98"/>
      <c r="E36" s="98"/>
    </row>
    <row r="37" spans="1:5" s="5" customFormat="1" ht="15" customHeight="1">
      <c r="A37" s="62"/>
      <c r="B37" s="18"/>
      <c r="C37" s="18"/>
      <c r="D37" s="58"/>
      <c r="E37" s="58"/>
    </row>
    <row r="38" spans="1:5" s="5" customFormat="1" ht="15" customHeight="1">
      <c r="A38" s="62"/>
      <c r="B38" s="18"/>
      <c r="C38" s="18"/>
      <c r="D38" s="58"/>
      <c r="E38" s="58"/>
    </row>
    <row r="39" spans="1:5" s="5" customFormat="1" ht="15" customHeight="1">
      <c r="A39" s="62"/>
      <c r="B39" s="18"/>
      <c r="C39" s="18"/>
      <c r="D39" s="58"/>
      <c r="E39" s="58"/>
    </row>
    <row r="40" spans="1:5" s="5" customFormat="1" ht="16.5" customHeight="1">
      <c r="A40" s="62"/>
      <c r="B40" s="18"/>
      <c r="C40" s="18"/>
      <c r="D40" s="58"/>
      <c r="E40" s="58"/>
    </row>
    <row r="41" spans="1:5" s="5" customFormat="1" ht="15" customHeight="1">
      <c r="A41" s="62"/>
      <c r="B41" s="18"/>
      <c r="C41" s="18"/>
      <c r="D41" s="58"/>
      <c r="E41" s="58"/>
    </row>
    <row r="42" spans="1:5" s="5" customFormat="1" ht="15" customHeight="1">
      <c r="A42" s="62"/>
      <c r="B42" s="18"/>
      <c r="C42" s="18"/>
      <c r="D42" s="58"/>
      <c r="E42" s="58"/>
    </row>
    <row r="43" spans="1:5" s="5" customFormat="1" ht="15" customHeight="1">
      <c r="A43" s="62"/>
      <c r="B43" s="18"/>
      <c r="C43" s="18"/>
      <c r="D43" s="58"/>
      <c r="E43" s="58"/>
    </row>
    <row r="44" spans="1:5" s="5" customFormat="1" ht="16.5" customHeight="1">
      <c r="A44" s="62"/>
      <c r="B44" s="18"/>
      <c r="C44" s="18"/>
      <c r="D44" s="58"/>
      <c r="E44" s="58"/>
    </row>
    <row r="45" spans="1:5" s="5" customFormat="1" ht="16.5" customHeight="1">
      <c r="A45" s="62"/>
      <c r="B45" s="18"/>
      <c r="C45" s="18"/>
      <c r="D45" s="58"/>
      <c r="E45" s="58"/>
    </row>
    <row r="46" spans="1:5" s="5" customFormat="1" ht="15" customHeight="1">
      <c r="A46" s="62"/>
      <c r="B46" s="18"/>
      <c r="C46" s="18"/>
      <c r="D46" s="58"/>
      <c r="E46" s="58"/>
    </row>
    <row r="47" spans="1:5" s="5" customFormat="1" ht="15" customHeight="1">
      <c r="A47" s="62"/>
      <c r="B47" s="18"/>
      <c r="C47" s="18"/>
      <c r="D47" s="58"/>
      <c r="E47" s="58"/>
    </row>
    <row r="48" spans="1:5" s="5" customFormat="1" ht="15" customHeight="1">
      <c r="A48" s="62"/>
      <c r="B48" s="18"/>
      <c r="C48" s="18"/>
      <c r="D48" s="58"/>
      <c r="E48" s="58"/>
    </row>
    <row r="49" spans="1:5" s="5" customFormat="1" ht="15" customHeight="1">
      <c r="A49" s="62"/>
      <c r="B49" s="18"/>
      <c r="C49" s="18"/>
      <c r="D49" s="58"/>
      <c r="E49" s="58"/>
    </row>
    <row r="50" spans="1:5" s="5" customFormat="1" ht="15" customHeight="1">
      <c r="A50" s="62"/>
      <c r="B50" s="18"/>
      <c r="C50" s="18"/>
      <c r="D50" s="58"/>
      <c r="E50" s="58"/>
    </row>
    <row r="51" spans="1:5" s="5" customFormat="1" ht="15" customHeight="1">
      <c r="A51" s="8"/>
      <c r="D51" s="60"/>
      <c r="E51" s="60"/>
    </row>
  </sheetData>
  <sheetProtection/>
  <mergeCells count="8">
    <mergeCell ref="A1:E1"/>
    <mergeCell ref="A3:E3"/>
    <mergeCell ref="A4:E4"/>
    <mergeCell ref="A5:A6"/>
    <mergeCell ref="B5:B6"/>
    <mergeCell ref="C5:C6"/>
    <mergeCell ref="D5:D6"/>
    <mergeCell ref="E5:E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36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76.25390625" style="38" customWidth="1"/>
    <col min="2" max="2" width="12.00390625" style="27" customWidth="1"/>
    <col min="3" max="3" width="17.875" style="27" customWidth="1"/>
    <col min="4" max="4" width="11.875" style="38" customWidth="1"/>
    <col min="5" max="6" width="9.125" style="38" customWidth="1"/>
    <col min="7" max="7" width="4.875" style="27" hidden="1" customWidth="1"/>
    <col min="8" max="33" width="4.625" style="27" hidden="1" customWidth="1"/>
    <col min="34" max="46" width="4.625" style="38" hidden="1" customWidth="1"/>
    <col min="47" max="16384" width="9.125" style="38" customWidth="1"/>
  </cols>
  <sheetData>
    <row r="1" spans="1:4" s="1" customFormat="1" ht="18.75">
      <c r="A1" s="164" t="s">
        <v>26</v>
      </c>
      <c r="B1" s="164"/>
      <c r="C1" s="164"/>
      <c r="D1" s="164"/>
    </row>
    <row r="2" spans="1:4" s="1" customFormat="1" ht="18.75">
      <c r="A2" s="9"/>
      <c r="B2" s="187" t="s">
        <v>71</v>
      </c>
      <c r="C2" s="187"/>
      <c r="D2" s="9"/>
    </row>
    <row r="3" spans="1:46" ht="18.75" customHeight="1">
      <c r="A3" s="169" t="s">
        <v>67</v>
      </c>
      <c r="B3" s="169"/>
      <c r="C3" s="169"/>
      <c r="D3" s="44"/>
      <c r="G3" s="46">
        <v>1</v>
      </c>
      <c r="H3" s="46">
        <v>2</v>
      </c>
      <c r="I3" s="46">
        <v>3</v>
      </c>
      <c r="J3" s="46">
        <v>4</v>
      </c>
      <c r="K3" s="46">
        <v>5</v>
      </c>
      <c r="L3" s="46">
        <v>6</v>
      </c>
      <c r="M3" s="46">
        <v>7</v>
      </c>
      <c r="N3" s="46">
        <v>8</v>
      </c>
      <c r="O3" s="46">
        <v>9</v>
      </c>
      <c r="P3" s="46">
        <v>10</v>
      </c>
      <c r="Q3" s="46">
        <v>11</v>
      </c>
      <c r="R3" s="46">
        <v>12</v>
      </c>
      <c r="S3" s="46">
        <v>13</v>
      </c>
      <c r="T3" s="46">
        <v>14</v>
      </c>
      <c r="U3" s="46">
        <v>15</v>
      </c>
      <c r="V3" s="46">
        <v>16</v>
      </c>
      <c r="W3" s="46">
        <v>17</v>
      </c>
      <c r="X3" s="46">
        <v>18</v>
      </c>
      <c r="Y3" s="46">
        <v>19</v>
      </c>
      <c r="Z3" s="46">
        <v>20</v>
      </c>
      <c r="AA3" s="46">
        <v>21</v>
      </c>
      <c r="AB3" s="46">
        <v>22</v>
      </c>
      <c r="AC3" s="46">
        <v>23</v>
      </c>
      <c r="AD3" s="46">
        <v>24</v>
      </c>
      <c r="AE3" s="46">
        <v>25</v>
      </c>
      <c r="AF3" s="46">
        <v>26</v>
      </c>
      <c r="AG3" s="46">
        <v>27</v>
      </c>
      <c r="AH3" s="47">
        <v>28</v>
      </c>
      <c r="AI3" s="47">
        <v>29</v>
      </c>
      <c r="AJ3" s="46">
        <v>30</v>
      </c>
      <c r="AK3" s="47">
        <v>31</v>
      </c>
      <c r="AL3" s="47">
        <v>32</v>
      </c>
      <c r="AM3" s="46">
        <v>33</v>
      </c>
      <c r="AN3" s="47">
        <v>34</v>
      </c>
      <c r="AO3" s="47">
        <v>35</v>
      </c>
      <c r="AP3" s="46">
        <v>36</v>
      </c>
      <c r="AQ3" s="47">
        <v>37</v>
      </c>
      <c r="AR3" s="47">
        <v>38</v>
      </c>
      <c r="AS3" s="46">
        <v>39</v>
      </c>
      <c r="AT3" s="47">
        <v>40</v>
      </c>
    </row>
    <row r="4" spans="1:46" ht="18.75" customHeight="1">
      <c r="A4" s="169" t="s">
        <v>116</v>
      </c>
      <c r="B4" s="169"/>
      <c r="C4" s="169"/>
      <c r="D4" s="44"/>
      <c r="G4" s="46">
        <v>300</v>
      </c>
      <c r="H4" s="46">
        <v>270</v>
      </c>
      <c r="I4" s="46">
        <v>245</v>
      </c>
      <c r="J4" s="46">
        <v>225</v>
      </c>
      <c r="K4" s="46">
        <v>210</v>
      </c>
      <c r="L4" s="46">
        <v>200</v>
      </c>
      <c r="M4" s="46">
        <v>190</v>
      </c>
      <c r="N4" s="46">
        <v>180</v>
      </c>
      <c r="O4" s="46">
        <v>170</v>
      </c>
      <c r="P4" s="46">
        <v>160</v>
      </c>
      <c r="Q4" s="46">
        <v>150</v>
      </c>
      <c r="R4" s="46">
        <v>145</v>
      </c>
      <c r="S4" s="46">
        <v>140</v>
      </c>
      <c r="T4" s="46">
        <v>135</v>
      </c>
      <c r="U4" s="46">
        <v>130</v>
      </c>
      <c r="V4" s="46">
        <v>125</v>
      </c>
      <c r="W4" s="46">
        <v>120</v>
      </c>
      <c r="X4" s="46">
        <v>115</v>
      </c>
      <c r="Y4" s="46">
        <v>110</v>
      </c>
      <c r="Z4" s="46">
        <v>105</v>
      </c>
      <c r="AA4" s="46">
        <v>100</v>
      </c>
      <c r="AB4" s="46">
        <v>96</v>
      </c>
      <c r="AC4" s="46">
        <v>92</v>
      </c>
      <c r="AD4" s="46">
        <v>88</v>
      </c>
      <c r="AE4" s="46">
        <v>84</v>
      </c>
      <c r="AF4" s="46">
        <v>80</v>
      </c>
      <c r="AG4" s="46">
        <v>76</v>
      </c>
      <c r="AH4" s="47">
        <v>72</v>
      </c>
      <c r="AI4" s="47">
        <v>68</v>
      </c>
      <c r="AJ4" s="47">
        <v>64</v>
      </c>
      <c r="AK4" s="47">
        <v>60</v>
      </c>
      <c r="AL4" s="47">
        <v>57</v>
      </c>
      <c r="AM4" s="47">
        <v>54</v>
      </c>
      <c r="AN4" s="47">
        <v>51</v>
      </c>
      <c r="AO4" s="47">
        <v>48</v>
      </c>
      <c r="AP4" s="47">
        <v>45</v>
      </c>
      <c r="AQ4" s="47">
        <v>42</v>
      </c>
      <c r="AR4" s="47">
        <v>39</v>
      </c>
      <c r="AS4" s="47">
        <v>36</v>
      </c>
      <c r="AT4" s="47">
        <v>33</v>
      </c>
    </row>
    <row r="5" spans="1:4" s="40" customFormat="1" ht="18.75" customHeight="1">
      <c r="A5" s="39"/>
      <c r="B5" s="168"/>
      <c r="C5" s="168"/>
      <c r="D5" s="44"/>
    </row>
    <row r="6" spans="1:4" s="40" customFormat="1" ht="18.75" customHeight="1">
      <c r="A6" s="39"/>
      <c r="B6" s="45"/>
      <c r="C6" s="45"/>
      <c r="D6" s="45"/>
    </row>
    <row r="7" spans="1:3" s="27" customFormat="1" ht="45.75" customHeight="1">
      <c r="A7" s="72" t="s">
        <v>18</v>
      </c>
      <c r="B7" s="72" t="s">
        <v>23</v>
      </c>
      <c r="C7" s="72" t="s">
        <v>87</v>
      </c>
    </row>
    <row r="8" spans="1:33" s="41" customFormat="1" ht="18.75" customHeight="1">
      <c r="A8" s="167" t="s">
        <v>47</v>
      </c>
      <c r="B8" s="167"/>
      <c r="C8" s="16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s="41" customFormat="1" ht="15.75">
      <c r="A9" s="87" t="s">
        <v>1</v>
      </c>
      <c r="B9" s="73">
        <v>1</v>
      </c>
      <c r="C9" s="73">
        <f>LOOKUP(B9,$G$3:$AG$3:$G$4:$AG$4)</f>
        <v>300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s="41" customFormat="1" ht="15.75">
      <c r="A10" s="87" t="s">
        <v>0</v>
      </c>
      <c r="B10" s="73">
        <v>2</v>
      </c>
      <c r="C10" s="73">
        <f>LOOKUP(B10,$G$3:$AG$3:$G$4:$AG$4)</f>
        <v>270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s="41" customFormat="1" ht="15.75">
      <c r="A11" s="87" t="s">
        <v>7</v>
      </c>
      <c r="B11" s="73">
        <v>3</v>
      </c>
      <c r="C11" s="73">
        <f>LOOKUP(B11,$G$3:$AG$3:$G$4:$AG$4)</f>
        <v>245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s="41" customFormat="1" ht="31.5">
      <c r="A12" s="87" t="s">
        <v>2</v>
      </c>
      <c r="B12" s="73">
        <v>4</v>
      </c>
      <c r="C12" s="73">
        <f>LOOKUP(B12,$G$3:$AG$3:$G$4:$AG$4)</f>
        <v>225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41" customFormat="1" ht="15.75">
      <c r="A13" s="87" t="s">
        <v>5</v>
      </c>
      <c r="B13" s="73">
        <v>5</v>
      </c>
      <c r="C13" s="73">
        <f>LOOKUP(B13,$G$3:$AG$3:$G$4:$AG$4)</f>
        <v>210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s="41" customFormat="1" ht="31.5">
      <c r="A14" s="87" t="s">
        <v>13</v>
      </c>
      <c r="B14" s="73">
        <v>6</v>
      </c>
      <c r="C14" s="73">
        <f>LOOKUP(B14,$G$3:$AG$3:$G$4:$AG$4)</f>
        <v>200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s="41" customFormat="1" ht="20.25" customHeight="1">
      <c r="A15" s="74" t="s">
        <v>6</v>
      </c>
      <c r="B15" s="73" t="s">
        <v>208</v>
      </c>
      <c r="C15" s="7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s="41" customFormat="1" ht="15.75">
      <c r="A16" s="74" t="s">
        <v>11</v>
      </c>
      <c r="B16" s="73" t="s">
        <v>208</v>
      </c>
      <c r="C16" s="7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s="41" customFormat="1" ht="18.75" customHeight="1">
      <c r="A17" s="166" t="s">
        <v>48</v>
      </c>
      <c r="B17" s="166"/>
      <c r="C17" s="166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s="41" customFormat="1" ht="47.25">
      <c r="A18" s="87" t="s">
        <v>86</v>
      </c>
      <c r="B18" s="73">
        <v>1</v>
      </c>
      <c r="C18" s="73">
        <f>LOOKUP(B18,$G$3:$AG$3:$G$4:$AG$4)</f>
        <v>300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s="41" customFormat="1" ht="15.75">
      <c r="A19" s="87" t="s">
        <v>16</v>
      </c>
      <c r="B19" s="73">
        <v>2</v>
      </c>
      <c r="C19" s="73">
        <f>LOOKUP(B19,$G$3:$AG$3:$G$4:$AG$4)</f>
        <v>270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s="41" customFormat="1" ht="15.75">
      <c r="A20" s="87" t="s">
        <v>3</v>
      </c>
      <c r="B20" s="73">
        <v>3</v>
      </c>
      <c r="C20" s="73">
        <f>LOOKUP(B20,$G$3:$AG$3:$G$4:$AG$4)</f>
        <v>245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41" customFormat="1" ht="31.5">
      <c r="A21" s="87" t="s">
        <v>4</v>
      </c>
      <c r="B21" s="73">
        <v>4</v>
      </c>
      <c r="C21" s="73">
        <f>LOOKUP(B21,$G$3:$AG$3:$G$4:$AG$4)</f>
        <v>225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s="41" customFormat="1" ht="31.5">
      <c r="A22" s="87" t="s">
        <v>106</v>
      </c>
      <c r="B22" s="73">
        <v>5</v>
      </c>
      <c r="C22" s="73">
        <f>LOOKUP(B22,$G$3:$AG$3:$G$4:$AG$4)</f>
        <v>210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s="41" customFormat="1" ht="31.5">
      <c r="A23" s="74" t="s">
        <v>663</v>
      </c>
      <c r="B23" s="73" t="s">
        <v>208</v>
      </c>
      <c r="C23" s="7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s="41" customFormat="1" ht="15.75">
      <c r="A24" s="74" t="s">
        <v>10</v>
      </c>
      <c r="B24" s="73" t="s">
        <v>208</v>
      </c>
      <c r="C24" s="7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s="41" customFormat="1" ht="15.75">
      <c r="A25" s="74" t="s">
        <v>12</v>
      </c>
      <c r="B25" s="73" t="s">
        <v>208</v>
      </c>
      <c r="C25" s="7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s="41" customFormat="1" ht="15.75">
      <c r="A26" s="74" t="s">
        <v>8</v>
      </c>
      <c r="B26" s="73" t="s">
        <v>208</v>
      </c>
      <c r="C26" s="7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s="41" customFormat="1" ht="15.75">
      <c r="A27" s="74" t="s">
        <v>9</v>
      </c>
      <c r="B27" s="73" t="s">
        <v>208</v>
      </c>
      <c r="C27" s="7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s="41" customFormat="1" ht="18.75" customHeight="1">
      <c r="A28" s="165" t="s">
        <v>49</v>
      </c>
      <c r="B28" s="165"/>
      <c r="C28" s="165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s="41" customFormat="1" ht="33" customHeight="1">
      <c r="A29" s="74" t="s">
        <v>107</v>
      </c>
      <c r="B29" s="73" t="s">
        <v>208</v>
      </c>
      <c r="C29" s="7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s="41" customFormat="1" ht="35.25" customHeight="1">
      <c r="A30" s="75" t="s">
        <v>14</v>
      </c>
      <c r="B30" s="73" t="s">
        <v>208</v>
      </c>
      <c r="C30" s="7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s="41" customFormat="1" ht="33.75" customHeight="1">
      <c r="A31" s="75" t="s">
        <v>15</v>
      </c>
      <c r="B31" s="73" t="s">
        <v>208</v>
      </c>
      <c r="C31" s="7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s="41" customFormat="1" ht="34.5" customHeight="1">
      <c r="A32" s="74" t="s">
        <v>178</v>
      </c>
      <c r="B32" s="73" t="s">
        <v>208</v>
      </c>
      <c r="C32" s="7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2:33" s="41" customFormat="1" ht="15.75">
      <c r="B33" s="43"/>
      <c r="C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ht="15">
      <c r="A34" s="38" t="s">
        <v>27</v>
      </c>
    </row>
    <row r="36" spans="1:46" s="27" customFormat="1" ht="19.5" customHeight="1">
      <c r="A36" s="38" t="s">
        <v>28</v>
      </c>
      <c r="D36" s="38"/>
      <c r="E36" s="38"/>
      <c r="F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</sheetData>
  <sheetProtection password="C628" sheet="1" formatCells="0" formatColumns="0" formatRows="0" insertColumns="0" insertRows="0" insertHyperlinks="0" deleteColumns="0" deleteRows="0"/>
  <mergeCells count="8">
    <mergeCell ref="A17:C17"/>
    <mergeCell ref="A28:C28"/>
    <mergeCell ref="A1:D1"/>
    <mergeCell ref="B2:C2"/>
    <mergeCell ref="A3:C3"/>
    <mergeCell ref="A4:C4"/>
    <mergeCell ref="B5:C5"/>
    <mergeCell ref="A8:C8"/>
  </mergeCells>
  <printOptions/>
  <pageMargins left="0.15748031496062992" right="0.1968503937007874" top="0.15748031496062992" bottom="0.15748031496062992" header="0.31496062992125984" footer="0.1574803149606299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92"/>
  <sheetViews>
    <sheetView view="pageBreakPreview" zoomScaleSheetLayoutView="100" zoomScalePageLayoutView="0" workbookViewId="0" topLeftCell="A82">
      <selection activeCell="B10" sqref="B10"/>
    </sheetView>
  </sheetViews>
  <sheetFormatPr defaultColWidth="9.00390625" defaultRowHeight="12.75"/>
  <cols>
    <col min="1" max="1" width="76.25390625" style="38" customWidth="1"/>
    <col min="2" max="2" width="12.00390625" style="27" customWidth="1"/>
    <col min="3" max="3" width="20.375" style="27" hidden="1" customWidth="1"/>
    <col min="4" max="16384" width="9.125" style="38" customWidth="1"/>
  </cols>
  <sheetData>
    <row r="1" spans="1:3" s="1" customFormat="1" ht="18.75">
      <c r="A1" s="164" t="s">
        <v>26</v>
      </c>
      <c r="B1" s="164"/>
      <c r="C1" s="164"/>
    </row>
    <row r="2" spans="1:3" s="1" customFormat="1" ht="18.75">
      <c r="A2" s="9"/>
      <c r="B2" s="187" t="s">
        <v>71</v>
      </c>
      <c r="C2" s="187"/>
    </row>
    <row r="3" spans="1:3" ht="18.75" customHeight="1">
      <c r="A3" s="169"/>
      <c r="B3" s="169"/>
      <c r="C3" s="169"/>
    </row>
    <row r="4" spans="1:3" ht="18.75" customHeight="1">
      <c r="A4" s="169" t="s">
        <v>348</v>
      </c>
      <c r="B4" s="169"/>
      <c r="C4" s="169"/>
    </row>
    <row r="5" spans="1:3" s="40" customFormat="1" ht="18.75" customHeight="1">
      <c r="A5" s="39"/>
      <c r="B5" s="168"/>
      <c r="C5" s="168"/>
    </row>
    <row r="6" spans="1:3" s="27" customFormat="1" ht="51.75" customHeight="1">
      <c r="A6" s="72" t="s">
        <v>18</v>
      </c>
      <c r="B6" s="72" t="s">
        <v>23</v>
      </c>
      <c r="C6" s="72" t="s">
        <v>87</v>
      </c>
    </row>
    <row r="7" spans="1:3" s="41" customFormat="1" ht="18.75" customHeight="1">
      <c r="A7" s="167" t="s">
        <v>47</v>
      </c>
      <c r="B7" s="167"/>
      <c r="C7" s="167"/>
    </row>
    <row r="8" spans="1:3" s="41" customFormat="1" ht="18.75" customHeight="1">
      <c r="A8" s="87" t="s">
        <v>0</v>
      </c>
      <c r="B8" s="73"/>
      <c r="C8" s="73"/>
    </row>
    <row r="9" spans="1:3" s="41" customFormat="1" ht="15" customHeight="1">
      <c r="A9" s="74" t="s">
        <v>358</v>
      </c>
      <c r="B9" s="73"/>
      <c r="C9" s="73"/>
    </row>
    <row r="10" spans="1:3" s="41" customFormat="1" ht="15" customHeight="1">
      <c r="A10" s="74" t="s">
        <v>488</v>
      </c>
      <c r="B10" s="73"/>
      <c r="C10" s="73"/>
    </row>
    <row r="11" spans="1:3" s="41" customFormat="1" ht="15" customHeight="1">
      <c r="A11" s="74" t="s">
        <v>359</v>
      </c>
      <c r="B11" s="73"/>
      <c r="C11" s="73"/>
    </row>
    <row r="12" spans="1:3" s="41" customFormat="1" ht="15" customHeight="1">
      <c r="A12" s="74" t="s">
        <v>140</v>
      </c>
      <c r="B12" s="73"/>
      <c r="C12" s="73"/>
    </row>
    <row r="13" spans="1:3" s="41" customFormat="1" ht="15" customHeight="1">
      <c r="A13" s="74" t="s">
        <v>70</v>
      </c>
      <c r="B13" s="73"/>
      <c r="C13" s="73"/>
    </row>
    <row r="14" spans="1:3" s="41" customFormat="1" ht="15" customHeight="1">
      <c r="A14" s="74" t="s">
        <v>360</v>
      </c>
      <c r="B14" s="73"/>
      <c r="C14" s="73"/>
    </row>
    <row r="15" spans="1:3" s="41" customFormat="1" ht="15" customHeight="1">
      <c r="A15" s="74" t="s">
        <v>361</v>
      </c>
      <c r="B15" s="73"/>
      <c r="C15" s="73"/>
    </row>
    <row r="16" spans="1:3" s="41" customFormat="1" ht="15" customHeight="1">
      <c r="A16" s="74" t="s">
        <v>362</v>
      </c>
      <c r="B16" s="73"/>
      <c r="C16" s="73"/>
    </row>
    <row r="17" spans="1:3" s="41" customFormat="1" ht="21" customHeight="1">
      <c r="A17" s="87" t="s">
        <v>1</v>
      </c>
      <c r="B17" s="73"/>
      <c r="C17" s="73"/>
    </row>
    <row r="18" spans="1:3" s="41" customFormat="1" ht="15" customHeight="1">
      <c r="A18" s="74" t="s">
        <v>299</v>
      </c>
      <c r="B18" s="73"/>
      <c r="C18" s="73"/>
    </row>
    <row r="19" spans="1:3" s="41" customFormat="1" ht="15" customHeight="1">
      <c r="A19" s="74" t="s">
        <v>300</v>
      </c>
      <c r="B19" s="73"/>
      <c r="C19" s="73"/>
    </row>
    <row r="20" spans="1:3" s="41" customFormat="1" ht="15" customHeight="1">
      <c r="A20" s="74" t="s">
        <v>303</v>
      </c>
      <c r="B20" s="73"/>
      <c r="C20" s="73"/>
    </row>
    <row r="21" spans="1:3" s="41" customFormat="1" ht="15" customHeight="1">
      <c r="A21" s="74" t="s">
        <v>354</v>
      </c>
      <c r="B21" s="73"/>
      <c r="C21" s="73"/>
    </row>
    <row r="22" spans="1:3" s="41" customFormat="1" ht="15" customHeight="1">
      <c r="A22" s="74" t="s">
        <v>355</v>
      </c>
      <c r="B22" s="73"/>
      <c r="C22" s="73"/>
    </row>
    <row r="23" spans="1:3" s="41" customFormat="1" ht="15" customHeight="1">
      <c r="A23" s="74" t="s">
        <v>356</v>
      </c>
      <c r="B23" s="73"/>
      <c r="C23" s="73"/>
    </row>
    <row r="24" spans="1:3" s="41" customFormat="1" ht="15" customHeight="1">
      <c r="A24" s="74" t="s">
        <v>357</v>
      </c>
      <c r="B24" s="73"/>
      <c r="C24" s="73"/>
    </row>
    <row r="25" spans="1:3" s="41" customFormat="1" ht="24.75" customHeight="1">
      <c r="A25" s="87" t="s">
        <v>7</v>
      </c>
      <c r="B25" s="73"/>
      <c r="C25" s="73"/>
    </row>
    <row r="26" spans="1:3" s="41" customFormat="1" ht="15" customHeight="1">
      <c r="A26" s="74" t="s">
        <v>339</v>
      </c>
      <c r="B26" s="73"/>
      <c r="C26" s="73"/>
    </row>
    <row r="27" spans="1:3" s="41" customFormat="1" ht="15" customHeight="1">
      <c r="A27" s="74" t="s">
        <v>349</v>
      </c>
      <c r="B27" s="73"/>
      <c r="C27" s="73"/>
    </row>
    <row r="28" spans="1:3" s="41" customFormat="1" ht="15" customHeight="1">
      <c r="A28" s="74" t="s">
        <v>350</v>
      </c>
      <c r="B28" s="73"/>
      <c r="C28" s="73"/>
    </row>
    <row r="29" spans="1:3" s="41" customFormat="1" ht="15" customHeight="1">
      <c r="A29" s="74" t="s">
        <v>351</v>
      </c>
      <c r="B29" s="73"/>
      <c r="C29" s="73"/>
    </row>
    <row r="30" spans="1:3" s="41" customFormat="1" ht="15" customHeight="1">
      <c r="A30" s="74" t="s">
        <v>352</v>
      </c>
      <c r="B30" s="73"/>
      <c r="C30" s="73"/>
    </row>
    <row r="31" spans="1:3" s="41" customFormat="1" ht="15" customHeight="1">
      <c r="A31" s="74" t="s">
        <v>353</v>
      </c>
      <c r="B31" s="73"/>
      <c r="C31" s="73"/>
    </row>
    <row r="32" spans="1:3" s="41" customFormat="1" ht="15" customHeight="1">
      <c r="A32" s="74" t="s">
        <v>284</v>
      </c>
      <c r="B32" s="73"/>
      <c r="C32" s="73"/>
    </row>
    <row r="33" spans="1:3" s="41" customFormat="1" ht="34.5" customHeight="1">
      <c r="A33" s="87" t="s">
        <v>2</v>
      </c>
      <c r="B33" s="73"/>
      <c r="C33" s="73"/>
    </row>
    <row r="34" spans="1:3" s="41" customFormat="1" ht="15" customHeight="1">
      <c r="A34" s="74" t="s">
        <v>429</v>
      </c>
      <c r="B34" s="73"/>
      <c r="C34" s="73"/>
    </row>
    <row r="35" spans="1:3" s="41" customFormat="1" ht="15" customHeight="1">
      <c r="A35" s="74" t="s">
        <v>430</v>
      </c>
      <c r="B35" s="73"/>
      <c r="C35" s="73"/>
    </row>
    <row r="36" spans="1:3" s="41" customFormat="1" ht="15" customHeight="1">
      <c r="A36" s="74" t="s">
        <v>421</v>
      </c>
      <c r="B36" s="73"/>
      <c r="C36" s="73"/>
    </row>
    <row r="37" spans="1:3" s="41" customFormat="1" ht="15" customHeight="1">
      <c r="A37" s="74" t="s">
        <v>431</v>
      </c>
      <c r="B37" s="73"/>
      <c r="C37" s="73"/>
    </row>
    <row r="38" spans="1:3" s="41" customFormat="1" ht="15" customHeight="1">
      <c r="A38" s="74" t="s">
        <v>432</v>
      </c>
      <c r="B38" s="73"/>
      <c r="C38" s="73"/>
    </row>
    <row r="39" spans="1:3" s="41" customFormat="1" ht="15" customHeight="1">
      <c r="A39" s="74" t="s">
        <v>433</v>
      </c>
      <c r="B39" s="73"/>
      <c r="C39" s="73"/>
    </row>
    <row r="40" spans="1:3" s="41" customFormat="1" ht="15" customHeight="1">
      <c r="A40" s="74" t="s">
        <v>422</v>
      </c>
      <c r="B40" s="73"/>
      <c r="C40" s="73"/>
    </row>
    <row r="41" spans="1:3" s="41" customFormat="1" ht="35.25" customHeight="1">
      <c r="A41" s="74" t="s">
        <v>13</v>
      </c>
      <c r="B41" s="73"/>
      <c r="C41" s="73"/>
    </row>
    <row r="42" spans="1:3" s="41" customFormat="1" ht="17.25" customHeight="1">
      <c r="A42" s="74" t="s">
        <v>5</v>
      </c>
      <c r="B42" s="73"/>
      <c r="C42" s="73"/>
    </row>
    <row r="43" spans="1:3" s="41" customFormat="1" ht="34.5" customHeight="1">
      <c r="A43" s="74" t="s">
        <v>6</v>
      </c>
      <c r="B43" s="73" t="s">
        <v>208</v>
      </c>
      <c r="C43" s="73"/>
    </row>
    <row r="44" spans="1:3" s="41" customFormat="1" ht="19.5" customHeight="1">
      <c r="A44" s="74" t="s">
        <v>11</v>
      </c>
      <c r="B44" s="73" t="s">
        <v>208</v>
      </c>
      <c r="C44" s="73"/>
    </row>
    <row r="45" spans="1:3" s="41" customFormat="1" ht="18.75" customHeight="1">
      <c r="A45" s="166" t="s">
        <v>48</v>
      </c>
      <c r="B45" s="166"/>
      <c r="C45" s="166"/>
    </row>
    <row r="46" spans="1:3" s="41" customFormat="1" ht="18" customHeight="1">
      <c r="A46" s="87" t="s">
        <v>3</v>
      </c>
      <c r="B46" s="73"/>
      <c r="C46" s="73"/>
    </row>
    <row r="47" spans="1:3" s="41" customFormat="1" ht="15" customHeight="1">
      <c r="A47" s="74" t="s">
        <v>365</v>
      </c>
      <c r="B47" s="73"/>
      <c r="C47" s="73"/>
    </row>
    <row r="48" spans="1:3" s="41" customFormat="1" ht="15" customHeight="1">
      <c r="A48" s="74" t="s">
        <v>366</v>
      </c>
      <c r="B48" s="73"/>
      <c r="C48" s="73"/>
    </row>
    <row r="49" spans="1:3" s="41" customFormat="1" ht="15" customHeight="1">
      <c r="A49" s="74" t="s">
        <v>367</v>
      </c>
      <c r="B49" s="73"/>
      <c r="C49" s="73"/>
    </row>
    <row r="50" spans="1:3" s="41" customFormat="1" ht="15" customHeight="1">
      <c r="A50" s="74" t="s">
        <v>188</v>
      </c>
      <c r="B50" s="73"/>
      <c r="C50" s="73"/>
    </row>
    <row r="51" spans="1:3" s="41" customFormat="1" ht="15" customHeight="1">
      <c r="A51" s="74" t="s">
        <v>196</v>
      </c>
      <c r="B51" s="73"/>
      <c r="C51" s="73"/>
    </row>
    <row r="52" spans="1:3" s="41" customFormat="1" ht="15" customHeight="1">
      <c r="A52" s="74" t="s">
        <v>368</v>
      </c>
      <c r="B52" s="73"/>
      <c r="C52" s="73"/>
    </row>
    <row r="53" spans="1:3" s="41" customFormat="1" ht="15" customHeight="1">
      <c r="A53" s="74" t="s">
        <v>369</v>
      </c>
      <c r="B53" s="73"/>
      <c r="C53" s="73"/>
    </row>
    <row r="54" spans="1:3" s="41" customFormat="1" ht="31.5">
      <c r="A54" s="87" t="s">
        <v>4</v>
      </c>
      <c r="B54" s="73"/>
      <c r="C54" s="73"/>
    </row>
    <row r="55" spans="1:3" s="41" customFormat="1" ht="15" customHeight="1">
      <c r="A55" s="74" t="s">
        <v>375</v>
      </c>
      <c r="B55" s="73"/>
      <c r="C55" s="73"/>
    </row>
    <row r="56" spans="1:3" s="41" customFormat="1" ht="15" customHeight="1">
      <c r="A56" s="74" t="s">
        <v>376</v>
      </c>
      <c r="B56" s="73"/>
      <c r="C56" s="73"/>
    </row>
    <row r="57" spans="1:3" s="41" customFormat="1" ht="15" customHeight="1">
      <c r="A57" s="74" t="s">
        <v>377</v>
      </c>
      <c r="B57" s="73"/>
      <c r="C57" s="73"/>
    </row>
    <row r="58" spans="1:3" s="41" customFormat="1" ht="15" customHeight="1">
      <c r="A58" s="74" t="s">
        <v>378</v>
      </c>
      <c r="B58" s="73"/>
      <c r="C58" s="73"/>
    </row>
    <row r="59" spans="1:3" s="41" customFormat="1" ht="15" customHeight="1">
      <c r="A59" s="74" t="s">
        <v>379</v>
      </c>
      <c r="B59" s="73"/>
      <c r="C59" s="73"/>
    </row>
    <row r="60" spans="1:3" s="41" customFormat="1" ht="15" customHeight="1">
      <c r="A60" s="74" t="s">
        <v>225</v>
      </c>
      <c r="B60" s="73"/>
      <c r="C60" s="73"/>
    </row>
    <row r="61" spans="1:3" s="41" customFormat="1" ht="15" customHeight="1">
      <c r="A61" s="74" t="s">
        <v>380</v>
      </c>
      <c r="B61" s="73"/>
      <c r="C61" s="73"/>
    </row>
    <row r="62" spans="1:3" s="41" customFormat="1" ht="47.25">
      <c r="A62" s="87" t="s">
        <v>86</v>
      </c>
      <c r="B62" s="73"/>
      <c r="C62" s="73"/>
    </row>
    <row r="63" spans="1:3" s="41" customFormat="1" ht="15" customHeight="1">
      <c r="A63" s="74" t="s">
        <v>269</v>
      </c>
      <c r="B63" s="73"/>
      <c r="C63" s="73"/>
    </row>
    <row r="64" spans="1:3" s="41" customFormat="1" ht="15" customHeight="1">
      <c r="A64" s="74" t="s">
        <v>391</v>
      </c>
      <c r="B64" s="73"/>
      <c r="C64" s="73"/>
    </row>
    <row r="65" spans="1:3" s="41" customFormat="1" ht="15" customHeight="1">
      <c r="A65" s="74" t="s">
        <v>271</v>
      </c>
      <c r="B65" s="73"/>
      <c r="C65" s="73"/>
    </row>
    <row r="66" spans="1:3" s="41" customFormat="1" ht="15" customHeight="1">
      <c r="A66" s="74" t="s">
        <v>272</v>
      </c>
      <c r="B66" s="73"/>
      <c r="C66" s="73"/>
    </row>
    <row r="67" spans="1:3" s="41" customFormat="1" ht="15" customHeight="1">
      <c r="A67" s="74" t="s">
        <v>273</v>
      </c>
      <c r="B67" s="73"/>
      <c r="C67" s="73"/>
    </row>
    <row r="68" spans="1:3" s="41" customFormat="1" ht="15" customHeight="1">
      <c r="A68" s="74" t="s">
        <v>392</v>
      </c>
      <c r="B68" s="73"/>
      <c r="C68" s="73"/>
    </row>
    <row r="69" spans="1:3" s="41" customFormat="1" ht="15" customHeight="1">
      <c r="A69" s="74"/>
      <c r="B69" s="73"/>
      <c r="C69" s="73"/>
    </row>
    <row r="70" spans="1:3" s="41" customFormat="1" ht="21" customHeight="1">
      <c r="A70" s="87" t="s">
        <v>16</v>
      </c>
      <c r="B70" s="73"/>
      <c r="C70" s="73"/>
    </row>
    <row r="71" spans="1:3" s="41" customFormat="1" ht="15" customHeight="1">
      <c r="A71" s="74" t="s">
        <v>385</v>
      </c>
      <c r="B71" s="73"/>
      <c r="C71" s="73"/>
    </row>
    <row r="72" spans="1:3" s="41" customFormat="1" ht="15" customHeight="1">
      <c r="A72" s="74" t="s">
        <v>252</v>
      </c>
      <c r="B72" s="73"/>
      <c r="C72" s="73"/>
    </row>
    <row r="73" spans="1:3" s="41" customFormat="1" ht="15" customHeight="1">
      <c r="A73" s="74" t="s">
        <v>253</v>
      </c>
      <c r="B73" s="73"/>
      <c r="C73" s="73"/>
    </row>
    <row r="74" spans="1:3" s="41" customFormat="1" ht="15" customHeight="1">
      <c r="A74" s="74" t="s">
        <v>386</v>
      </c>
      <c r="B74" s="73"/>
      <c r="C74" s="73"/>
    </row>
    <row r="75" spans="1:3" s="41" customFormat="1" ht="15" customHeight="1">
      <c r="A75" s="74" t="s">
        <v>387</v>
      </c>
      <c r="B75" s="73"/>
      <c r="C75" s="73"/>
    </row>
    <row r="76" spans="1:3" s="41" customFormat="1" ht="15" customHeight="1">
      <c r="A76" s="74" t="s">
        <v>388</v>
      </c>
      <c r="B76" s="73"/>
      <c r="C76" s="73"/>
    </row>
    <row r="77" spans="1:3" s="41" customFormat="1" ht="15" customHeight="1">
      <c r="A77" s="74" t="s">
        <v>256</v>
      </c>
      <c r="B77" s="73"/>
      <c r="C77" s="73"/>
    </row>
    <row r="78" spans="1:3" s="41" customFormat="1" ht="19.5" customHeight="1">
      <c r="A78" s="74" t="s">
        <v>8</v>
      </c>
      <c r="B78" s="73"/>
      <c r="C78" s="73"/>
    </row>
    <row r="79" spans="1:3" s="41" customFormat="1" ht="33" customHeight="1">
      <c r="A79" s="74" t="s">
        <v>106</v>
      </c>
      <c r="B79" s="73"/>
      <c r="C79" s="73"/>
    </row>
    <row r="80" spans="1:3" s="41" customFormat="1" ht="33.75" customHeight="1">
      <c r="A80" s="74" t="s">
        <v>9</v>
      </c>
      <c r="B80" s="73"/>
      <c r="C80" s="73"/>
    </row>
    <row r="81" spans="1:3" s="41" customFormat="1" ht="21" customHeight="1">
      <c r="A81" s="74" t="s">
        <v>10</v>
      </c>
      <c r="B81" s="73" t="s">
        <v>208</v>
      </c>
      <c r="C81" s="73"/>
    </row>
    <row r="82" spans="1:3" s="41" customFormat="1" ht="21" customHeight="1">
      <c r="A82" s="74" t="s">
        <v>12</v>
      </c>
      <c r="B82" s="73" t="s">
        <v>208</v>
      </c>
      <c r="C82" s="73"/>
    </row>
    <row r="83" spans="1:3" s="41" customFormat="1" ht="31.5" customHeight="1">
      <c r="A83" s="74" t="s">
        <v>105</v>
      </c>
      <c r="B83" s="73" t="s">
        <v>208</v>
      </c>
      <c r="C83" s="73"/>
    </row>
    <row r="84" spans="1:3" s="41" customFormat="1" ht="18.75" customHeight="1">
      <c r="A84" s="165" t="s">
        <v>49</v>
      </c>
      <c r="B84" s="165"/>
      <c r="C84" s="165"/>
    </row>
    <row r="85" spans="1:3" s="41" customFormat="1" ht="33" customHeight="1">
      <c r="A85" s="74" t="s">
        <v>107</v>
      </c>
      <c r="B85" s="73"/>
      <c r="C85" s="73"/>
    </row>
    <row r="86" spans="1:3" s="41" customFormat="1" ht="35.25" customHeight="1">
      <c r="A86" s="75" t="s">
        <v>14</v>
      </c>
      <c r="B86" s="73"/>
      <c r="C86" s="73"/>
    </row>
    <row r="87" spans="1:3" s="41" customFormat="1" ht="33.75" customHeight="1">
      <c r="A87" s="75" t="s">
        <v>15</v>
      </c>
      <c r="B87" s="73"/>
      <c r="C87" s="73"/>
    </row>
    <row r="88" spans="1:3" s="41" customFormat="1" ht="34.5" customHeight="1">
      <c r="A88" s="74" t="s">
        <v>177</v>
      </c>
      <c r="B88" s="73"/>
      <c r="C88" s="73"/>
    </row>
    <row r="89" spans="2:3" s="41" customFormat="1" ht="15.75">
      <c r="B89" s="43"/>
      <c r="C89" s="43"/>
    </row>
    <row r="90" ht="15">
      <c r="A90" s="38" t="s">
        <v>27</v>
      </c>
    </row>
    <row r="92" s="27" customFormat="1" ht="19.5" customHeight="1">
      <c r="A92" s="38" t="s">
        <v>28</v>
      </c>
    </row>
  </sheetData>
  <sheetProtection/>
  <mergeCells count="8">
    <mergeCell ref="A45:C45"/>
    <mergeCell ref="A84:C84"/>
    <mergeCell ref="A1:C1"/>
    <mergeCell ref="B2:C2"/>
    <mergeCell ref="A3:C3"/>
    <mergeCell ref="A4:C4"/>
    <mergeCell ref="B5:C5"/>
    <mergeCell ref="A7:C7"/>
  </mergeCells>
  <printOptions/>
  <pageMargins left="0.15748031496062992" right="0.1968503937007874" top="0.15748031496062992" bottom="0.15748031496062992" header="0.31496062992125984" footer="0.15748031496062992"/>
  <pageSetup horizontalDpi="600" verticalDpi="600" orientation="portrait" paperSize="9" r:id="rId1"/>
  <rowBreaks count="2" manualBreakCount="2">
    <brk id="44" max="2" man="1"/>
    <brk id="83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35"/>
  <sheetViews>
    <sheetView view="pageBreakPreview" zoomScaleSheetLayoutView="100" zoomScalePageLayoutView="0" workbookViewId="0" topLeftCell="A1">
      <selection activeCell="G1" sqref="G1:AT16384"/>
    </sheetView>
  </sheetViews>
  <sheetFormatPr defaultColWidth="9.00390625" defaultRowHeight="12.75"/>
  <cols>
    <col min="1" max="1" width="76.25390625" style="38" customWidth="1"/>
    <col min="2" max="2" width="12.00390625" style="27" customWidth="1"/>
    <col min="3" max="3" width="20.375" style="27" customWidth="1"/>
    <col min="4" max="4" width="11.875" style="38" customWidth="1"/>
    <col min="5" max="6" width="9.125" style="38" customWidth="1"/>
    <col min="7" max="7" width="4.875" style="27" hidden="1" customWidth="1"/>
    <col min="8" max="33" width="4.625" style="27" hidden="1" customWidth="1"/>
    <col min="34" max="46" width="4.625" style="38" hidden="1" customWidth="1"/>
    <col min="47" max="16384" width="9.125" style="38" customWidth="1"/>
  </cols>
  <sheetData>
    <row r="1" spans="1:4" s="1" customFormat="1" ht="18.75">
      <c r="A1" s="164" t="s">
        <v>26</v>
      </c>
      <c r="B1" s="164"/>
      <c r="C1" s="164"/>
      <c r="D1" s="164"/>
    </row>
    <row r="2" spans="1:4" s="1" customFormat="1" ht="18.75">
      <c r="A2" s="9"/>
      <c r="B2" s="187" t="s">
        <v>71</v>
      </c>
      <c r="C2" s="187"/>
      <c r="D2" s="9"/>
    </row>
    <row r="3" spans="1:46" ht="18.75" customHeight="1">
      <c r="A3" s="169" t="s">
        <v>67</v>
      </c>
      <c r="B3" s="169"/>
      <c r="C3" s="169"/>
      <c r="D3" s="44"/>
      <c r="G3" s="46">
        <v>1</v>
      </c>
      <c r="H3" s="46">
        <v>2</v>
      </c>
      <c r="I3" s="46">
        <v>3</v>
      </c>
      <c r="J3" s="46">
        <v>4</v>
      </c>
      <c r="K3" s="46">
        <v>5</v>
      </c>
      <c r="L3" s="46">
        <v>6</v>
      </c>
      <c r="M3" s="46">
        <v>7</v>
      </c>
      <c r="N3" s="46">
        <v>8</v>
      </c>
      <c r="O3" s="46">
        <v>9</v>
      </c>
      <c r="P3" s="46">
        <v>10</v>
      </c>
      <c r="Q3" s="46">
        <v>11</v>
      </c>
      <c r="R3" s="46">
        <v>12</v>
      </c>
      <c r="S3" s="46">
        <v>13</v>
      </c>
      <c r="T3" s="46">
        <v>14</v>
      </c>
      <c r="U3" s="46">
        <v>15</v>
      </c>
      <c r="V3" s="46">
        <v>16</v>
      </c>
      <c r="W3" s="46">
        <v>17</v>
      </c>
      <c r="X3" s="46">
        <v>18</v>
      </c>
      <c r="Y3" s="46">
        <v>19</v>
      </c>
      <c r="Z3" s="46">
        <v>20</v>
      </c>
      <c r="AA3" s="46">
        <v>21</v>
      </c>
      <c r="AB3" s="46">
        <v>22</v>
      </c>
      <c r="AC3" s="46">
        <v>23</v>
      </c>
      <c r="AD3" s="46">
        <v>24</v>
      </c>
      <c r="AE3" s="46">
        <v>25</v>
      </c>
      <c r="AF3" s="46">
        <v>26</v>
      </c>
      <c r="AG3" s="46">
        <v>27</v>
      </c>
      <c r="AH3" s="47">
        <v>28</v>
      </c>
      <c r="AI3" s="47">
        <v>29</v>
      </c>
      <c r="AJ3" s="46">
        <v>30</v>
      </c>
      <c r="AK3" s="47">
        <v>31</v>
      </c>
      <c r="AL3" s="47">
        <v>32</v>
      </c>
      <c r="AM3" s="46">
        <v>33</v>
      </c>
      <c r="AN3" s="47">
        <v>34</v>
      </c>
      <c r="AO3" s="47">
        <v>35</v>
      </c>
      <c r="AP3" s="46">
        <v>36</v>
      </c>
      <c r="AQ3" s="47">
        <v>37</v>
      </c>
      <c r="AR3" s="47">
        <v>38</v>
      </c>
      <c r="AS3" s="46">
        <v>39</v>
      </c>
      <c r="AT3" s="47">
        <v>40</v>
      </c>
    </row>
    <row r="4" spans="1:46" ht="18.75" customHeight="1">
      <c r="A4" s="169" t="s">
        <v>119</v>
      </c>
      <c r="B4" s="169"/>
      <c r="C4" s="169"/>
      <c r="D4" s="44"/>
      <c r="G4" s="46">
        <v>300</v>
      </c>
      <c r="H4" s="46">
        <v>270</v>
      </c>
      <c r="I4" s="46">
        <v>245</v>
      </c>
      <c r="J4" s="46">
        <v>225</v>
      </c>
      <c r="K4" s="46">
        <v>210</v>
      </c>
      <c r="L4" s="46">
        <v>200</v>
      </c>
      <c r="M4" s="46">
        <v>190</v>
      </c>
      <c r="N4" s="46">
        <v>180</v>
      </c>
      <c r="O4" s="46">
        <v>170</v>
      </c>
      <c r="P4" s="46">
        <v>160</v>
      </c>
      <c r="Q4" s="46">
        <v>150</v>
      </c>
      <c r="R4" s="46">
        <v>145</v>
      </c>
      <c r="S4" s="46">
        <v>140</v>
      </c>
      <c r="T4" s="46">
        <v>135</v>
      </c>
      <c r="U4" s="46">
        <v>130</v>
      </c>
      <c r="V4" s="46">
        <v>125</v>
      </c>
      <c r="W4" s="46">
        <v>120</v>
      </c>
      <c r="X4" s="46">
        <v>115</v>
      </c>
      <c r="Y4" s="46">
        <v>110</v>
      </c>
      <c r="Z4" s="46">
        <v>105</v>
      </c>
      <c r="AA4" s="46">
        <v>100</v>
      </c>
      <c r="AB4" s="46">
        <v>96</v>
      </c>
      <c r="AC4" s="46">
        <v>92</v>
      </c>
      <c r="AD4" s="46">
        <v>88</v>
      </c>
      <c r="AE4" s="46">
        <v>84</v>
      </c>
      <c r="AF4" s="46">
        <v>80</v>
      </c>
      <c r="AG4" s="46">
        <v>76</v>
      </c>
      <c r="AH4" s="47">
        <v>72</v>
      </c>
      <c r="AI4" s="47">
        <v>68</v>
      </c>
      <c r="AJ4" s="47">
        <v>64</v>
      </c>
      <c r="AK4" s="47">
        <v>60</v>
      </c>
      <c r="AL4" s="47">
        <v>57</v>
      </c>
      <c r="AM4" s="47">
        <v>54</v>
      </c>
      <c r="AN4" s="47">
        <v>51</v>
      </c>
      <c r="AO4" s="47">
        <v>48</v>
      </c>
      <c r="AP4" s="47">
        <v>45</v>
      </c>
      <c r="AQ4" s="47">
        <v>42</v>
      </c>
      <c r="AR4" s="47">
        <v>39</v>
      </c>
      <c r="AS4" s="47">
        <v>36</v>
      </c>
      <c r="AT4" s="47">
        <v>33</v>
      </c>
    </row>
    <row r="5" spans="1:4" s="40" customFormat="1" ht="18.75" customHeight="1">
      <c r="A5" s="39"/>
      <c r="B5" s="168"/>
      <c r="C5" s="168"/>
      <c r="D5" s="44"/>
    </row>
    <row r="6" spans="1:3" s="27" customFormat="1" ht="48.75" customHeight="1">
      <c r="A6" s="72" t="s">
        <v>18</v>
      </c>
      <c r="B6" s="72" t="s">
        <v>23</v>
      </c>
      <c r="C6" s="72" t="s">
        <v>87</v>
      </c>
    </row>
    <row r="7" spans="1:33" s="41" customFormat="1" ht="18.75" customHeight="1">
      <c r="A7" s="167" t="s">
        <v>47</v>
      </c>
      <c r="B7" s="167"/>
      <c r="C7" s="16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s="41" customFormat="1" ht="18.75" customHeight="1">
      <c r="A8" s="87" t="s">
        <v>5</v>
      </c>
      <c r="B8" s="73">
        <v>1</v>
      </c>
      <c r="C8" s="73">
        <f>LOOKUP(B8,$G$3:$AG$3:$G$4:$AG$4)</f>
        <v>300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s="41" customFormat="1" ht="21" customHeight="1">
      <c r="A9" s="87" t="s">
        <v>0</v>
      </c>
      <c r="B9" s="73">
        <v>2</v>
      </c>
      <c r="C9" s="73">
        <f>LOOKUP(B9,$G$3:$AG$3:$G$4:$AG$4)</f>
        <v>270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s="41" customFormat="1" ht="15.75">
      <c r="A10" s="87" t="s">
        <v>1</v>
      </c>
      <c r="B10" s="73">
        <v>3</v>
      </c>
      <c r="C10" s="73">
        <f>LOOKUP(B10,$G$3:$AG$3:$G$4:$AG$4)</f>
        <v>245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s="41" customFormat="1" ht="31.5">
      <c r="A11" s="87" t="s">
        <v>6</v>
      </c>
      <c r="B11" s="73">
        <v>4</v>
      </c>
      <c r="C11" s="73">
        <f>LOOKUP(B11,$G$3:$AG$3:$G$4:$AG$4)</f>
        <v>225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s="41" customFormat="1" ht="34.5" customHeight="1">
      <c r="A12" s="87" t="s">
        <v>2</v>
      </c>
      <c r="B12" s="73">
        <v>5</v>
      </c>
      <c r="C12" s="73">
        <f>LOOKUP(B12,$G$3:$AG$3:$G$4:$AG$4)</f>
        <v>210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41" customFormat="1" ht="15.75">
      <c r="A13" s="87" t="s">
        <v>7</v>
      </c>
      <c r="B13" s="73">
        <v>6</v>
      </c>
      <c r="C13" s="73">
        <f>LOOKUP(B13,$G$3:$AG$3:$G$4:$AG$4)</f>
        <v>200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s="41" customFormat="1" ht="31.5">
      <c r="A14" s="87" t="s">
        <v>13</v>
      </c>
      <c r="B14" s="73">
        <v>7</v>
      </c>
      <c r="C14" s="73">
        <f>LOOKUP(B14,$G$3:$AG$3:$G$4:$AG$4)</f>
        <v>190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s="41" customFormat="1" ht="35.25" customHeight="1">
      <c r="A15" s="74" t="s">
        <v>11</v>
      </c>
      <c r="B15" s="73" t="s">
        <v>208</v>
      </c>
      <c r="C15" s="7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s="41" customFormat="1" ht="18.75" customHeight="1">
      <c r="A16" s="166" t="s">
        <v>48</v>
      </c>
      <c r="B16" s="166"/>
      <c r="C16" s="166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s="41" customFormat="1" ht="31.5">
      <c r="A17" s="87" t="s">
        <v>663</v>
      </c>
      <c r="B17" s="73">
        <v>1</v>
      </c>
      <c r="C17" s="73">
        <f>LOOKUP(B17,$G$3:$AG$3:$G$4:$AG$4)</f>
        <v>300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s="41" customFormat="1" ht="31.5">
      <c r="A18" s="87" t="s">
        <v>106</v>
      </c>
      <c r="B18" s="73">
        <v>2</v>
      </c>
      <c r="C18" s="73">
        <f>LOOKUP(B18,$G$3:$AG$3:$G$4:$AG$4)</f>
        <v>270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s="41" customFormat="1" ht="47.25">
      <c r="A19" s="87" t="s">
        <v>86</v>
      </c>
      <c r="B19" s="73">
        <v>3</v>
      </c>
      <c r="C19" s="73">
        <f>LOOKUP(B19,$G$3:$AG$3:$G$4:$AG$4)</f>
        <v>245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s="41" customFormat="1" ht="15.75">
      <c r="A20" s="87" t="s">
        <v>8</v>
      </c>
      <c r="B20" s="73">
        <v>4</v>
      </c>
      <c r="C20" s="73">
        <f>LOOKUP(B20,$G$3:$AG$3:$G$4:$AG$4)</f>
        <v>225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41" customFormat="1" ht="15.75">
      <c r="A21" s="87" t="s">
        <v>3</v>
      </c>
      <c r="B21" s="73">
        <v>5</v>
      </c>
      <c r="C21" s="73">
        <f>LOOKUP(B21,$G$3:$AG$3:$G$4:$AG$4)</f>
        <v>210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s="41" customFormat="1" ht="15.75">
      <c r="A22" s="87" t="s">
        <v>16</v>
      </c>
      <c r="B22" s="73">
        <v>6</v>
      </c>
      <c r="C22" s="73">
        <f>LOOKUP(B22,$G$3:$AG$3:$G$4:$AG$4)</f>
        <v>200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s="41" customFormat="1" ht="15.75">
      <c r="A23" s="87" t="s">
        <v>10</v>
      </c>
      <c r="B23" s="73">
        <v>7</v>
      </c>
      <c r="C23" s="73">
        <f>LOOKUP(B23,$G$3:$AG$3:$G$4:$AG$4)</f>
        <v>190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s="41" customFormat="1" ht="15.75">
      <c r="A24" s="87" t="s">
        <v>9</v>
      </c>
      <c r="B24" s="73">
        <v>8</v>
      </c>
      <c r="C24" s="73">
        <f>LOOKUP(B24,$G$3:$AG$3:$G$4:$AG$4)</f>
        <v>180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s="41" customFormat="1" ht="31.5">
      <c r="A25" s="87" t="s">
        <v>4</v>
      </c>
      <c r="B25" s="73">
        <v>9</v>
      </c>
      <c r="C25" s="73">
        <f>LOOKUP(B25,$G$3:$AG$3:$G$4:$AG$4)</f>
        <v>170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s="41" customFormat="1" ht="15.75">
      <c r="A26" s="74" t="s">
        <v>12</v>
      </c>
      <c r="B26" s="73" t="s">
        <v>208</v>
      </c>
      <c r="C26" s="7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s="41" customFormat="1" ht="18.75" customHeight="1">
      <c r="A27" s="165" t="s">
        <v>49</v>
      </c>
      <c r="B27" s="165"/>
      <c r="C27" s="165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s="41" customFormat="1" ht="33" customHeight="1">
      <c r="A28" s="88" t="s">
        <v>14</v>
      </c>
      <c r="B28" s="73">
        <v>1</v>
      </c>
      <c r="C28" s="73">
        <f>LOOKUP(B28,$G$3:$AG$3:$G$4:$AG$4)</f>
        <v>300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s="41" customFormat="1" ht="35.25" customHeight="1">
      <c r="A29" s="88" t="s">
        <v>15</v>
      </c>
      <c r="B29" s="73">
        <v>2</v>
      </c>
      <c r="C29" s="73">
        <f>LOOKUP(B29,$G$3:$AG$3:$G$4:$AG$4)</f>
        <v>270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s="41" customFormat="1" ht="33.75" customHeight="1">
      <c r="A30" s="87" t="s">
        <v>107</v>
      </c>
      <c r="B30" s="73">
        <v>3</v>
      </c>
      <c r="C30" s="73">
        <f>LOOKUP(B30,$G$3:$AG$3:$G$4:$AG$4)</f>
        <v>245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s="41" customFormat="1" ht="34.5" customHeight="1">
      <c r="A31" s="87" t="s">
        <v>178</v>
      </c>
      <c r="B31" s="73">
        <v>4</v>
      </c>
      <c r="C31" s="73">
        <f>LOOKUP(B31,$G$3:$AG$3:$G$4:$AG$4)</f>
        <v>225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2:33" s="41" customFormat="1" ht="15.75">
      <c r="B32" s="43"/>
      <c r="C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ht="15">
      <c r="A33" s="38" t="s">
        <v>27</v>
      </c>
    </row>
    <row r="35" spans="1:46" s="27" customFormat="1" ht="19.5" customHeight="1">
      <c r="A35" s="38" t="s">
        <v>28</v>
      </c>
      <c r="D35" s="38"/>
      <c r="E35" s="38"/>
      <c r="F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</sheetData>
  <sheetProtection password="C628" sheet="1" formatCells="0" formatColumns="0" formatRows="0" insertColumns="0" insertRows="0" insertHyperlinks="0" deleteColumns="0" deleteRows="0"/>
  <mergeCells count="8">
    <mergeCell ref="A16:C16"/>
    <mergeCell ref="A27:C27"/>
    <mergeCell ref="A1:D1"/>
    <mergeCell ref="B2:C2"/>
    <mergeCell ref="A3:C3"/>
    <mergeCell ref="A4:C4"/>
    <mergeCell ref="B5:C5"/>
    <mergeCell ref="A7:C7"/>
  </mergeCells>
  <printOptions/>
  <pageMargins left="0.15748031496062992" right="0.1968503937007874" top="0.15748031496062992" bottom="0.15748031496062992" header="0.31496062992125984" footer="0.1574803149606299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I83"/>
  <sheetViews>
    <sheetView view="pageBreakPreview" zoomScale="75" zoomScaleNormal="80" zoomScaleSheetLayoutView="75" zoomScalePageLayoutView="0" workbookViewId="0" topLeftCell="A1">
      <selection activeCell="S70" sqref="S70"/>
    </sheetView>
  </sheetViews>
  <sheetFormatPr defaultColWidth="9.00390625" defaultRowHeight="12.75"/>
  <cols>
    <col min="1" max="1" width="5.25390625" style="4" customWidth="1"/>
    <col min="2" max="2" width="21.75390625" style="1" customWidth="1"/>
    <col min="3" max="3" width="48.25390625" style="1" customWidth="1"/>
    <col min="4" max="5" width="5.875" style="54" customWidth="1"/>
    <col min="6" max="6" width="6.875" style="54" customWidth="1"/>
    <col min="7" max="9" width="5.875" style="54" customWidth="1"/>
    <col min="10" max="10" width="7.375" style="140" customWidth="1"/>
    <col min="11" max="11" width="5.875" style="54" customWidth="1"/>
    <col min="12" max="12" width="7.00390625" style="54" customWidth="1"/>
    <col min="13" max="13" width="5.75390625" style="54" customWidth="1"/>
    <col min="14" max="14" width="7.00390625" style="54" customWidth="1"/>
    <col min="15" max="15" width="5.75390625" style="54" customWidth="1"/>
    <col min="16" max="16" width="7.00390625" style="54" customWidth="1"/>
    <col min="17" max="17" width="5.75390625" style="54" customWidth="1"/>
    <col min="18" max="18" width="9.00390625" style="54" customWidth="1"/>
    <col min="19" max="19" width="6.75390625" style="54" customWidth="1"/>
    <col min="20" max="20" width="6.875" style="54" customWidth="1"/>
    <col min="21" max="21" width="0" style="1" hidden="1" customWidth="1"/>
    <col min="22" max="22" width="4.875" style="27" hidden="1" customWidth="1"/>
    <col min="23" max="48" width="4.625" style="27" hidden="1" customWidth="1"/>
    <col min="49" max="61" width="4.625" style="38" hidden="1" customWidth="1"/>
    <col min="62" max="16384" width="9.125" style="1" customWidth="1"/>
  </cols>
  <sheetData>
    <row r="1" spans="1:61" ht="18.75">
      <c r="A1" s="164" t="s">
        <v>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V1" s="46">
        <v>1</v>
      </c>
      <c r="W1" s="46">
        <v>2</v>
      </c>
      <c r="X1" s="46">
        <v>3</v>
      </c>
      <c r="Y1" s="46">
        <v>4</v>
      </c>
      <c r="Z1" s="46">
        <v>5</v>
      </c>
      <c r="AA1" s="46">
        <v>6</v>
      </c>
      <c r="AB1" s="46">
        <v>7</v>
      </c>
      <c r="AC1" s="46">
        <v>8</v>
      </c>
      <c r="AD1" s="46">
        <v>9</v>
      </c>
      <c r="AE1" s="46">
        <v>10</v>
      </c>
      <c r="AF1" s="46">
        <v>11</v>
      </c>
      <c r="AG1" s="46">
        <v>12</v>
      </c>
      <c r="AH1" s="46">
        <v>13</v>
      </c>
      <c r="AI1" s="46">
        <v>14</v>
      </c>
      <c r="AJ1" s="46">
        <v>15</v>
      </c>
      <c r="AK1" s="46">
        <v>16</v>
      </c>
      <c r="AL1" s="46">
        <v>17</v>
      </c>
      <c r="AM1" s="46">
        <v>18</v>
      </c>
      <c r="AN1" s="46">
        <v>19</v>
      </c>
      <c r="AO1" s="46">
        <v>20</v>
      </c>
      <c r="AP1" s="46">
        <v>21</v>
      </c>
      <c r="AQ1" s="46">
        <v>22</v>
      </c>
      <c r="AR1" s="46">
        <v>23</v>
      </c>
      <c r="AS1" s="46">
        <v>24</v>
      </c>
      <c r="AT1" s="46">
        <v>25</v>
      </c>
      <c r="AU1" s="46">
        <v>26</v>
      </c>
      <c r="AV1" s="46">
        <v>27</v>
      </c>
      <c r="AW1" s="47">
        <v>28</v>
      </c>
      <c r="AX1" s="47">
        <v>29</v>
      </c>
      <c r="AY1" s="46">
        <v>30</v>
      </c>
      <c r="AZ1" s="47">
        <v>31</v>
      </c>
      <c r="BA1" s="47">
        <v>32</v>
      </c>
      <c r="BB1" s="46">
        <v>33</v>
      </c>
      <c r="BC1" s="47">
        <v>34</v>
      </c>
      <c r="BD1" s="47">
        <v>35</v>
      </c>
      <c r="BE1" s="46">
        <v>36</v>
      </c>
      <c r="BF1" s="47">
        <v>37</v>
      </c>
      <c r="BG1" s="47">
        <v>38</v>
      </c>
      <c r="BH1" s="46">
        <v>39</v>
      </c>
      <c r="BI1" s="47">
        <v>40</v>
      </c>
    </row>
    <row r="2" spans="1:61" ht="18.75">
      <c r="A2" s="9"/>
      <c r="B2" s="9"/>
      <c r="C2" s="9"/>
      <c r="D2" s="53"/>
      <c r="E2" s="53"/>
      <c r="F2" s="53"/>
      <c r="G2" s="53"/>
      <c r="H2" s="53"/>
      <c r="I2" s="53"/>
      <c r="J2" s="136"/>
      <c r="K2" s="53"/>
      <c r="L2" s="53"/>
      <c r="M2" s="155" t="s">
        <v>71</v>
      </c>
      <c r="N2" s="155"/>
      <c r="O2" s="155"/>
      <c r="P2" s="155"/>
      <c r="Q2" s="155"/>
      <c r="R2" s="155"/>
      <c r="S2" s="53"/>
      <c r="V2" s="46">
        <v>300</v>
      </c>
      <c r="W2" s="46">
        <v>270</v>
      </c>
      <c r="X2" s="46">
        <v>245</v>
      </c>
      <c r="Y2" s="46">
        <v>225</v>
      </c>
      <c r="Z2" s="46">
        <v>210</v>
      </c>
      <c r="AA2" s="46">
        <v>200</v>
      </c>
      <c r="AB2" s="46">
        <v>190</v>
      </c>
      <c r="AC2" s="46">
        <v>180</v>
      </c>
      <c r="AD2" s="46">
        <v>170</v>
      </c>
      <c r="AE2" s="46">
        <v>160</v>
      </c>
      <c r="AF2" s="46">
        <v>150</v>
      </c>
      <c r="AG2" s="46">
        <v>145</v>
      </c>
      <c r="AH2" s="46">
        <v>140</v>
      </c>
      <c r="AI2" s="46">
        <v>135</v>
      </c>
      <c r="AJ2" s="46">
        <v>130</v>
      </c>
      <c r="AK2" s="46">
        <v>125</v>
      </c>
      <c r="AL2" s="46">
        <v>120</v>
      </c>
      <c r="AM2" s="46">
        <v>115</v>
      </c>
      <c r="AN2" s="46">
        <v>110</v>
      </c>
      <c r="AO2" s="46">
        <v>105</v>
      </c>
      <c r="AP2" s="46">
        <v>100</v>
      </c>
      <c r="AQ2" s="46">
        <v>96</v>
      </c>
      <c r="AR2" s="46">
        <v>92</v>
      </c>
      <c r="AS2" s="46">
        <v>88</v>
      </c>
      <c r="AT2" s="46">
        <v>84</v>
      </c>
      <c r="AU2" s="46">
        <v>80</v>
      </c>
      <c r="AV2" s="46">
        <v>76</v>
      </c>
      <c r="AW2" s="47">
        <v>72</v>
      </c>
      <c r="AX2" s="47">
        <v>68</v>
      </c>
      <c r="AY2" s="47">
        <v>64</v>
      </c>
      <c r="AZ2" s="47">
        <v>60</v>
      </c>
      <c r="BA2" s="47">
        <v>57</v>
      </c>
      <c r="BB2" s="47">
        <v>54</v>
      </c>
      <c r="BC2" s="47">
        <v>51</v>
      </c>
      <c r="BD2" s="47">
        <v>48</v>
      </c>
      <c r="BE2" s="47">
        <v>45</v>
      </c>
      <c r="BF2" s="47">
        <v>42</v>
      </c>
      <c r="BG2" s="47">
        <v>39</v>
      </c>
      <c r="BH2" s="47">
        <v>36</v>
      </c>
      <c r="BI2" s="47">
        <v>33</v>
      </c>
    </row>
    <row r="3" spans="1:61" ht="18.75">
      <c r="A3" s="164" t="s">
        <v>89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1:61" ht="21" customHeight="1">
      <c r="A4" s="160" t="s">
        <v>88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</row>
    <row r="5" spans="1:61" s="2" customFormat="1" ht="29.25" customHeight="1">
      <c r="A5" s="156" t="s">
        <v>35</v>
      </c>
      <c r="B5" s="157" t="s">
        <v>19</v>
      </c>
      <c r="C5" s="157" t="s">
        <v>18</v>
      </c>
      <c r="D5" s="158" t="s">
        <v>72</v>
      </c>
      <c r="E5" s="158"/>
      <c r="F5" s="158" t="s">
        <v>73</v>
      </c>
      <c r="G5" s="158"/>
      <c r="H5" s="158" t="s">
        <v>74</v>
      </c>
      <c r="I5" s="158"/>
      <c r="J5" s="158" t="s">
        <v>22</v>
      </c>
      <c r="K5" s="158"/>
      <c r="L5" s="158" t="s">
        <v>84</v>
      </c>
      <c r="M5" s="158"/>
      <c r="N5" s="158" t="s">
        <v>43</v>
      </c>
      <c r="O5" s="158"/>
      <c r="P5" s="158" t="s">
        <v>24</v>
      </c>
      <c r="Q5" s="158"/>
      <c r="R5" s="161" t="s">
        <v>54</v>
      </c>
      <c r="S5" s="162" t="s">
        <v>23</v>
      </c>
      <c r="T5" s="158" t="s">
        <v>20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61" s="2" customFormat="1" ht="19.5" customHeight="1">
      <c r="A6" s="156"/>
      <c r="B6" s="157"/>
      <c r="C6" s="157"/>
      <c r="D6" s="56" t="s">
        <v>55</v>
      </c>
      <c r="E6" s="57" t="s">
        <v>23</v>
      </c>
      <c r="F6" s="56" t="s">
        <v>21</v>
      </c>
      <c r="G6" s="57" t="s">
        <v>23</v>
      </c>
      <c r="H6" s="56" t="s">
        <v>21</v>
      </c>
      <c r="I6" s="57" t="s">
        <v>23</v>
      </c>
      <c r="J6" s="137" t="s">
        <v>21</v>
      </c>
      <c r="K6" s="57" t="s">
        <v>23</v>
      </c>
      <c r="L6" s="56" t="s">
        <v>21</v>
      </c>
      <c r="M6" s="57" t="s">
        <v>23</v>
      </c>
      <c r="N6" s="56" t="s">
        <v>21</v>
      </c>
      <c r="O6" s="57" t="s">
        <v>23</v>
      </c>
      <c r="P6" s="56" t="s">
        <v>21</v>
      </c>
      <c r="Q6" s="57" t="s">
        <v>23</v>
      </c>
      <c r="R6" s="161"/>
      <c r="S6" s="163"/>
      <c r="T6" s="158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</row>
    <row r="7" spans="1:61" s="5" customFormat="1" ht="15" customHeight="1">
      <c r="A7" s="61">
        <v>375</v>
      </c>
      <c r="B7" s="18" t="str">
        <f>VLOOKUP(A7,'База ГТО'!$A$1:$C$280,2,FALSE)</f>
        <v>Варламова Анна</v>
      </c>
      <c r="C7" s="18" t="str">
        <f>VLOOKUP(A7,'База ГТО'!$A$1:$C$280,3,FALSE)</f>
        <v>Правительство</v>
      </c>
      <c r="D7" s="58" t="str">
        <f>VLOOKUP(A7,'60м ГТО'!$B$7:$F$193,4,FALSE)</f>
        <v>8,6</v>
      </c>
      <c r="E7" s="59">
        <f>VLOOKUP(A7,'60м ГТО'!$B$6:$F$117,5,FALSE)</f>
        <v>1</v>
      </c>
      <c r="F7" s="58" t="str">
        <f>VLOOKUP(A7,'1000-2000м ГТО'!$B$7:$F$193,4,FALSE)</f>
        <v>3:30,6</v>
      </c>
      <c r="G7" s="59">
        <f>VLOOKUP(A7,'1000-2000м ГТО'!$B$7:$F$193,5,FALSE)</f>
        <v>1</v>
      </c>
      <c r="H7" s="58">
        <f>VLOOKUP(A7,'прыжки ГТО'!$B$6:$I$200,7,FALSE)</f>
        <v>230</v>
      </c>
      <c r="I7" s="59">
        <f>VLOOKUP(A7,'прыжки ГТО'!$B$6:$I$200,8,FALSE)</f>
        <v>1</v>
      </c>
      <c r="J7" s="138">
        <f>VLOOKUP(A7,'метание ГТО'!$B$8:$I$105,7,FALSE)</f>
        <v>19</v>
      </c>
      <c r="K7" s="59">
        <f>VLOOKUP(A7,'метание ГТО'!$B$8:$I$105,8,FALSE)</f>
        <v>5</v>
      </c>
      <c r="L7" s="58">
        <f>VLOOKUP(A7,'отжим.подтяг. ГТО'!$B$8:$E$196,4,FALSE)</f>
        <v>44</v>
      </c>
      <c r="M7" s="59">
        <f>VLOOKUP(A7,'отжим.подтяг. ГТО'!$B$8:$F$196,5,FALSE)</f>
        <v>2</v>
      </c>
      <c r="N7" s="58" t="str">
        <f>VLOOKUP(A7,'плавание ГТО'!$B$7:$F$71,4,FALSE)</f>
        <v>57,58</v>
      </c>
      <c r="O7" s="59">
        <f>VLOOKUP(A7,'плавание ГТО'!$B$7:$F$71,5,FALSE)</f>
        <v>3</v>
      </c>
      <c r="P7" s="58">
        <f>VLOOKUP(A7,'стрельба ГТО'!$B$8:J$198,9,FALSE)</f>
        <v>0</v>
      </c>
      <c r="Q7" s="59">
        <f>VLOOKUP(A7,'стрельба ГТО'!$B$8:$K$198,10,FALSE)</f>
        <v>22</v>
      </c>
      <c r="R7" s="58">
        <f aca="true" t="shared" si="0" ref="R7:R34">E7+G7+I7+K7+M7+O7+Q7</f>
        <v>35</v>
      </c>
      <c r="S7" s="58">
        <v>1</v>
      </c>
      <c r="T7" s="58">
        <f aca="true" t="shared" si="1" ref="T7:T34">LOOKUP(S7,$V$1:$BI$1,$V$2:$BI$2)</f>
        <v>300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</row>
    <row r="8" spans="1:61" s="5" customFormat="1" ht="15" customHeight="1">
      <c r="A8" s="61">
        <v>377</v>
      </c>
      <c r="B8" s="18" t="str">
        <f>VLOOKUP(A8,'База ГТО'!$A$1:$C$280,2,FALSE)</f>
        <v>Красилова Галина</v>
      </c>
      <c r="C8" s="18" t="str">
        <f>VLOOKUP(A8,'База ГТО'!$A$1:$C$280,3,FALSE)</f>
        <v>Правительство</v>
      </c>
      <c r="D8" s="58" t="str">
        <f>VLOOKUP(A8,'60м ГТО'!$B$7:$F$193,4,FALSE)</f>
        <v>9,5</v>
      </c>
      <c r="E8" s="59">
        <f>VLOOKUP(A8,'60м ГТО'!$B$6:$F$117,5,FALSE)</f>
        <v>3</v>
      </c>
      <c r="F8" s="58" t="str">
        <f>VLOOKUP(A8,'1000-2000м ГТО'!$B$7:$F$193,4,FALSE)</f>
        <v>4:48,8</v>
      </c>
      <c r="G8" s="59">
        <f>VLOOKUP(A8,'1000-2000м ГТО'!$B$7:$F$193,5,FALSE)</f>
        <v>10</v>
      </c>
      <c r="H8" s="58">
        <f>VLOOKUP(A8,'прыжки ГТО'!$B$6:$I$200,7,FALSE)</f>
        <v>220</v>
      </c>
      <c r="I8" s="59">
        <f>VLOOKUP(A8,'прыжки ГТО'!$B$6:$I$200,8,FALSE)</f>
        <v>3</v>
      </c>
      <c r="J8" s="138">
        <f>VLOOKUP(A8,'метание ГТО'!$B$8:$I$105,7,FALSE)</f>
        <v>22.5</v>
      </c>
      <c r="K8" s="59">
        <f>VLOOKUP(A8,'метание ГТО'!$B$8:$I$105,8,FALSE)</f>
        <v>2</v>
      </c>
      <c r="L8" s="58">
        <f>VLOOKUP(A8,'отжим.подтяг. ГТО'!$B$8:$E$196,4,FALSE)</f>
        <v>25</v>
      </c>
      <c r="M8" s="59">
        <f>VLOOKUP(A8,'отжим.подтяг. ГТО'!$B$8:$F$196,5,FALSE)</f>
        <v>10</v>
      </c>
      <c r="N8" s="58" t="str">
        <f>VLOOKUP(A8,'плавание ГТО'!$B$7:$F$71,4,FALSE)</f>
        <v>1:12,49</v>
      </c>
      <c r="O8" s="59">
        <f>VLOOKUP(A8,'плавание ГТО'!$B$7:$F$71,5,FALSE)</f>
        <v>12</v>
      </c>
      <c r="P8" s="58">
        <f>VLOOKUP(A8,'стрельба ГТО'!$B$8:J$198,9,FALSE)</f>
        <v>24</v>
      </c>
      <c r="Q8" s="59">
        <f>VLOOKUP(A8,'стрельба ГТО'!$B$8:$K$198,10,FALSE)</f>
        <v>3</v>
      </c>
      <c r="R8" s="58">
        <f t="shared" si="0"/>
        <v>43</v>
      </c>
      <c r="S8" s="58">
        <v>2</v>
      </c>
      <c r="T8" s="58">
        <f t="shared" si="1"/>
        <v>270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</row>
    <row r="9" spans="1:61" s="5" customFormat="1" ht="15" customHeight="1">
      <c r="A9" s="61">
        <v>111</v>
      </c>
      <c r="B9" s="18" t="str">
        <f>VLOOKUP(A9,'База ГТО'!$A$1:$C$280,2,FALSE)</f>
        <v>Ухабова Алина</v>
      </c>
      <c r="C9" s="18" t="str">
        <f>VLOOKUP(A9,'База ГТО'!$A$1:$C$280,3,FALSE)</f>
        <v>Мин-во физ.культуры и спорта</v>
      </c>
      <c r="D9" s="58" t="str">
        <f>VLOOKUP(A9,'60м ГТО'!$B$7:$F$193,4,FALSE)</f>
        <v>9,9</v>
      </c>
      <c r="E9" s="59">
        <f>VLOOKUP(A9,'60м ГТО'!$B$6:$F$117,5,FALSE)</f>
        <v>6</v>
      </c>
      <c r="F9" s="58" t="str">
        <f>VLOOKUP(A9,'1000-2000м ГТО'!$B$7:$F$193,4,FALSE)</f>
        <v>5:59,0</v>
      </c>
      <c r="G9" s="59">
        <f>VLOOKUP(A9,'1000-2000м ГТО'!$B$7:$F$193,5,FALSE)</f>
        <v>26</v>
      </c>
      <c r="H9" s="58">
        <f>VLOOKUP(A9,'прыжки ГТО'!$B$6:$I$200,7,FALSE)</f>
        <v>229</v>
      </c>
      <c r="I9" s="59">
        <f>VLOOKUP(A9,'прыжки ГТО'!$B$6:$I$200,8,FALSE)</f>
        <v>2</v>
      </c>
      <c r="J9" s="138">
        <f>VLOOKUP(A9,'метание ГТО'!$B$8:$I$105,7,FALSE)</f>
        <v>19.2</v>
      </c>
      <c r="K9" s="59">
        <f>VLOOKUP(A9,'метание ГТО'!$B$8:$I$105,8,FALSE)</f>
        <v>4</v>
      </c>
      <c r="L9" s="58">
        <f>VLOOKUP(A9,'отжим.подтяг. ГТО'!$B$8:$E$196,4,FALSE)</f>
        <v>45</v>
      </c>
      <c r="M9" s="59">
        <f>VLOOKUP(A9,'отжим.подтяг. ГТО'!$B$8:$F$196,5,FALSE)</f>
        <v>1</v>
      </c>
      <c r="N9" s="58" t="str">
        <f>VLOOKUP(A9,'плавание ГТО'!$B$7:$F$71,4,FALSE)</f>
        <v>1:02,36</v>
      </c>
      <c r="O9" s="59">
        <f>VLOOKUP(A9,'плавание ГТО'!$B$7:$F$71,5,FALSE)</f>
        <v>5</v>
      </c>
      <c r="P9" s="58">
        <f>VLOOKUP(A9,'стрельба ГТО'!$B$8:J$198,9,FALSE)</f>
        <v>6</v>
      </c>
      <c r="Q9" s="59">
        <f>VLOOKUP(A9,'стрельба ГТО'!$B$8:$K$198,10,FALSE)</f>
        <v>13</v>
      </c>
      <c r="R9" s="58">
        <f t="shared" si="0"/>
        <v>57</v>
      </c>
      <c r="S9" s="58">
        <v>3</v>
      </c>
      <c r="T9" s="58">
        <f t="shared" si="1"/>
        <v>245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</row>
    <row r="10" spans="1:61" s="5" customFormat="1" ht="15" customHeight="1">
      <c r="A10" s="61">
        <v>105</v>
      </c>
      <c r="B10" s="18" t="str">
        <f>VLOOKUP(A10,'База ГТО'!$A$1:$C$280,2,FALSE)</f>
        <v>Яцук Ольга</v>
      </c>
      <c r="C10" s="18" t="str">
        <f>VLOOKUP(A10,'База ГТО'!$A$1:$C$280,3,FALSE)</f>
        <v>Мин-во лесного,охотн. хоз-ва и природопольз.</v>
      </c>
      <c r="D10" s="58" t="str">
        <f>VLOOKUP(A10,'60м ГТО'!$B$7:$F$193,4,FALSE)</f>
        <v>10,4</v>
      </c>
      <c r="E10" s="59">
        <f>VLOOKUP(A10,'60м ГТО'!$B$6:$F$117,5,FALSE)</f>
        <v>11</v>
      </c>
      <c r="F10" s="58" t="str">
        <f>VLOOKUP(A10,'1000-2000м ГТО'!$B$7:$F$193,4,FALSE)</f>
        <v>5:06,1</v>
      </c>
      <c r="G10" s="59">
        <f>VLOOKUP(A10,'1000-2000м ГТО'!$B$7:$F$193,5,FALSE)</f>
        <v>15</v>
      </c>
      <c r="H10" s="58">
        <f>VLOOKUP(A10,'прыжки ГТО'!$B$6:$I$200,7,FALSE)</f>
        <v>196</v>
      </c>
      <c r="I10" s="59">
        <f>VLOOKUP(A10,'прыжки ГТО'!$B$6:$I$200,8,FALSE)</f>
        <v>10</v>
      </c>
      <c r="J10" s="138">
        <f>VLOOKUP(A10,'метание ГТО'!$B$8:$I$105,7,FALSE)</f>
        <v>23.5</v>
      </c>
      <c r="K10" s="59">
        <f>VLOOKUP(A10,'метание ГТО'!$B$8:$I$105,8,FALSE)</f>
        <v>1</v>
      </c>
      <c r="L10" s="58">
        <f>VLOOKUP(A10,'отжим.подтяг. ГТО'!$B$8:$E$196,4,FALSE)</f>
        <v>35</v>
      </c>
      <c r="M10" s="59">
        <f>VLOOKUP(A10,'отжим.подтяг. ГТО'!$B$8:$F$196,5,FALSE)</f>
        <v>3</v>
      </c>
      <c r="N10" s="58" t="str">
        <f>VLOOKUP(A10,'плавание ГТО'!$B$7:$F$71,4,FALSE)</f>
        <v>1:04,86</v>
      </c>
      <c r="O10" s="59">
        <f>VLOOKUP(A10,'плавание ГТО'!$B$7:$F$71,5,FALSE)</f>
        <v>8</v>
      </c>
      <c r="P10" s="58">
        <f>VLOOKUP(A10,'стрельба ГТО'!$B$8:J$198,9,FALSE)</f>
        <v>10</v>
      </c>
      <c r="Q10" s="59">
        <f>VLOOKUP(A10,'стрельба ГТО'!$B$8:$K$198,10,FALSE)</f>
        <v>10</v>
      </c>
      <c r="R10" s="58">
        <f t="shared" si="0"/>
        <v>58</v>
      </c>
      <c r="S10" s="58">
        <v>4</v>
      </c>
      <c r="T10" s="58">
        <f t="shared" si="1"/>
        <v>225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</row>
    <row r="11" spans="1:61" s="5" customFormat="1" ht="15" customHeight="1">
      <c r="A11" s="61">
        <v>398</v>
      </c>
      <c r="B11" s="18" t="str">
        <f>VLOOKUP(A11,'База ГТО'!$A$1:$C$280,2,FALSE)</f>
        <v>Игнатьева Елена</v>
      </c>
      <c r="C11" s="18" t="str">
        <f>VLOOKUP(A11,'База ГТО'!$A$1:$C$280,3,FALSE)</f>
        <v>Управ-ие госжилстройинспекции</v>
      </c>
      <c r="D11" s="58" t="str">
        <f>VLOOKUP(A11,'60м ГТО'!$B$7:$F$193,4,FALSE)</f>
        <v>9,8</v>
      </c>
      <c r="E11" s="59">
        <f>VLOOKUP(A11,'60м ГТО'!$B$6:$F$117,5,FALSE)</f>
        <v>5</v>
      </c>
      <c r="F11" s="58" t="str">
        <f>VLOOKUP(A11,'1000-2000м ГТО'!$B$7:$F$193,4,FALSE)</f>
        <v>4:32,1</v>
      </c>
      <c r="G11" s="59">
        <f>VLOOKUP(A11,'1000-2000м ГТО'!$B$7:$F$193,5,FALSE)</f>
        <v>3</v>
      </c>
      <c r="H11" s="58">
        <f>VLOOKUP(A11,'прыжки ГТО'!$B$6:$I$200,7,FALSE)</f>
        <v>210</v>
      </c>
      <c r="I11" s="59">
        <f>VLOOKUP(A11,'прыжки ГТО'!$B$6:$I$200,8,FALSE)</f>
        <v>5</v>
      </c>
      <c r="J11" s="138">
        <f>VLOOKUP(A11,'метание ГТО'!$B$8:$I$105,7,FALSE)</f>
        <v>18.06</v>
      </c>
      <c r="K11" s="59">
        <f>VLOOKUP(A11,'метание ГТО'!$B$8:$I$105,8,FALSE)</f>
        <v>9</v>
      </c>
      <c r="L11" s="58">
        <f>VLOOKUP(A11,'отжим.подтяг. ГТО'!$B$8:$E$196,4,FALSE)</f>
        <v>20</v>
      </c>
      <c r="M11" s="59">
        <f>VLOOKUP(A11,'отжим.подтяг. ГТО'!$B$8:$F$196,5,FALSE)</f>
        <v>17</v>
      </c>
      <c r="N11" s="58" t="str">
        <f>VLOOKUP(A11,'плавание ГТО'!$B$7:$F$71,4,FALSE)</f>
        <v>1:04,85</v>
      </c>
      <c r="O11" s="59">
        <f>VLOOKUP(A11,'плавание ГТО'!$B$7:$F$71,5,FALSE)</f>
        <v>7</v>
      </c>
      <c r="P11" s="58">
        <f>VLOOKUP(A11,'стрельба ГТО'!$B$8:J$198,9,FALSE)</f>
        <v>5</v>
      </c>
      <c r="Q11" s="59">
        <f>VLOOKUP(A11,'стрельба ГТО'!$B$8:$K$198,10,FALSE)</f>
        <v>14</v>
      </c>
      <c r="R11" s="58">
        <f t="shared" si="0"/>
        <v>60</v>
      </c>
      <c r="S11" s="58">
        <v>5</v>
      </c>
      <c r="T11" s="58">
        <f t="shared" si="1"/>
        <v>210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</row>
    <row r="12" spans="1:61" s="5" customFormat="1" ht="15" customHeight="1">
      <c r="A12" s="6">
        <v>360</v>
      </c>
      <c r="B12" s="18" t="str">
        <f>VLOOKUP(A12,'База ГТО'!$A$1:$C$280,2,FALSE)</f>
        <v>Бычкова Мария</v>
      </c>
      <c r="C12" s="18" t="str">
        <f>VLOOKUP(A12,'База ГТО'!$A$1:$C$280,3,FALSE)</f>
        <v>Мин-во экономики</v>
      </c>
      <c r="D12" s="58" t="str">
        <f>VLOOKUP(A12,'60м ГТО'!$B$7:$F$193,4,FALSE)</f>
        <v>10,0</v>
      </c>
      <c r="E12" s="59">
        <f>VLOOKUP(A12,'60м ГТО'!$B$6:$F$117,5,FALSE)</f>
        <v>8</v>
      </c>
      <c r="F12" s="58" t="str">
        <f>VLOOKUP(A12,'1000-2000м ГТО'!$B$7:$F$193,4,FALSE)</f>
        <v>4:32,5</v>
      </c>
      <c r="G12" s="59">
        <f>VLOOKUP(A12,'1000-2000м ГТО'!$B$7:$F$193,5,FALSE)</f>
        <v>4</v>
      </c>
      <c r="H12" s="58">
        <f>VLOOKUP(A12,'прыжки ГТО'!$B$6:$I$200,7,FALSE)</f>
        <v>189</v>
      </c>
      <c r="I12" s="59">
        <f>VLOOKUP(A12,'прыжки ГТО'!$B$6:$I$200,8,FALSE)</f>
        <v>15</v>
      </c>
      <c r="J12" s="138">
        <f>VLOOKUP(A12,'метание ГТО'!$B$8:$I$105,7,FALSE)</f>
        <v>15.5</v>
      </c>
      <c r="K12" s="59">
        <f>VLOOKUP(A12,'метание ГТО'!$B$8:$I$105,8,FALSE)</f>
        <v>15</v>
      </c>
      <c r="L12" s="58">
        <f>VLOOKUP(A12,'отжим.подтяг. ГТО'!$B$8:$E$196,4,FALSE)</f>
        <v>16</v>
      </c>
      <c r="M12" s="59">
        <f>VLOOKUP(A12,'отжим.подтяг. ГТО'!$B$8:$F$196,5,FALSE)</f>
        <v>24</v>
      </c>
      <c r="N12" s="58" t="str">
        <f>VLOOKUP(A12,'плавание ГТО'!$B$7:$F$71,4,FALSE)</f>
        <v>49,97</v>
      </c>
      <c r="O12" s="59">
        <f>VLOOKUP(A12,'плавание ГТО'!$B$7:$F$71,5,FALSE)</f>
        <v>1</v>
      </c>
      <c r="P12" s="58">
        <f>VLOOKUP(A12,'стрельба ГТО'!$B$8:J$198,9,FALSE)</f>
        <v>34</v>
      </c>
      <c r="Q12" s="59">
        <f>VLOOKUP(A12,'стрельба ГТО'!$B$8:$K$198,10,FALSE)</f>
        <v>2</v>
      </c>
      <c r="R12" s="58">
        <f t="shared" si="0"/>
        <v>69</v>
      </c>
      <c r="S12" s="58">
        <v>6</v>
      </c>
      <c r="T12" s="58">
        <f t="shared" si="1"/>
        <v>200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</row>
    <row r="13" spans="1:61" s="5" customFormat="1" ht="15" customHeight="1">
      <c r="A13" s="61">
        <v>17</v>
      </c>
      <c r="B13" s="18" t="str">
        <f>VLOOKUP(A13,'База ГТО'!$A$1:$C$280,2,FALSE)</f>
        <v>Коробова Наталья</v>
      </c>
      <c r="C13" s="18" t="str">
        <f>VLOOKUP(A13,'База ГТО'!$A$1:$C$280,3,FALSE)</f>
        <v>Управ-ие по регулированию КС и закупкам</v>
      </c>
      <c r="D13" s="58" t="str">
        <f>VLOOKUP(A13,'60м ГТО'!$B$7:$F$193,4,FALSE)</f>
        <v>9,5</v>
      </c>
      <c r="E13" s="59">
        <f>VLOOKUP(A13,'60м ГТО'!$B$6:$F$117,5,FALSE)</f>
        <v>4</v>
      </c>
      <c r="F13" s="58" t="str">
        <f>VLOOKUP(A13,'1000-2000м ГТО'!$B$7:$F$193,4,FALSE)</f>
        <v>4:53,0</v>
      </c>
      <c r="G13" s="59">
        <f>VLOOKUP(A13,'1000-2000м ГТО'!$B$7:$F$193,5,FALSE)</f>
        <v>11</v>
      </c>
      <c r="H13" s="58">
        <f>VLOOKUP(A13,'прыжки ГТО'!$B$6:$I$200,7,FALSE)</f>
        <v>210</v>
      </c>
      <c r="I13" s="59">
        <f>VLOOKUP(A13,'прыжки ГТО'!$B$6:$I$200,8,FALSE)</f>
        <v>5</v>
      </c>
      <c r="J13" s="138">
        <f>VLOOKUP(A13,'метание ГТО'!$B$8:$I$105,7,FALSE)</f>
        <v>15</v>
      </c>
      <c r="K13" s="59">
        <f>VLOOKUP(A13,'метание ГТО'!$B$8:$I$105,8,FALSE)</f>
        <v>16</v>
      </c>
      <c r="L13" s="58">
        <f>VLOOKUP(A13,'отжим.подтяг. ГТО'!$B$8:$E$196,4,FALSE)</f>
        <v>25</v>
      </c>
      <c r="M13" s="59">
        <f>VLOOKUP(A13,'отжим.подтяг. ГТО'!$B$8:$F$196,5,FALSE)</f>
        <v>10</v>
      </c>
      <c r="N13" s="58" t="str">
        <f>VLOOKUP(A13,'плавание ГТО'!$B$7:$F$71,4,FALSE)</f>
        <v>1:15,81</v>
      </c>
      <c r="O13" s="59">
        <f>VLOOKUP(A13,'плавание ГТО'!$B$7:$F$71,5,FALSE)</f>
        <v>15</v>
      </c>
      <c r="P13" s="58">
        <f>VLOOKUP(A13,'стрельба ГТО'!$B$8:J$198,9,FALSE)</f>
        <v>11</v>
      </c>
      <c r="Q13" s="59">
        <f>VLOOKUP(A13,'стрельба ГТО'!$B$8:$K$198,10,FALSE)</f>
        <v>8</v>
      </c>
      <c r="R13" s="58">
        <f t="shared" si="0"/>
        <v>69</v>
      </c>
      <c r="S13" s="58">
        <v>7</v>
      </c>
      <c r="T13" s="58">
        <f t="shared" si="1"/>
        <v>190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</row>
    <row r="14" spans="1:61" s="5" customFormat="1" ht="15" customHeight="1">
      <c r="A14" s="61">
        <v>356</v>
      </c>
      <c r="B14" s="18" t="str">
        <f>VLOOKUP(A14,'База ГТО'!$A$1:$C$280,2,FALSE)</f>
        <v>Полецкая Анна</v>
      </c>
      <c r="C14" s="18" t="str">
        <f>VLOOKUP(A14,'База ГТО'!$A$1:$C$280,3,FALSE)</f>
        <v>Мин-во сельского хозяйства</v>
      </c>
      <c r="D14" s="58" t="str">
        <f>VLOOKUP(A14,'60м ГТО'!$B$7:$F$193,4,FALSE)</f>
        <v>10,2</v>
      </c>
      <c r="E14" s="59">
        <f>VLOOKUP(A14,'60м ГТО'!$B$6:$F$117,5,FALSE)</f>
        <v>10</v>
      </c>
      <c r="F14" s="58" t="str">
        <f>VLOOKUP(A14,'1000-2000м ГТО'!$B$7:$F$193,4,FALSE)</f>
        <v>4:29,8</v>
      </c>
      <c r="G14" s="59">
        <f>VLOOKUP(A14,'1000-2000м ГТО'!$B$7:$F$193,5,FALSE)</f>
        <v>2</v>
      </c>
      <c r="H14" s="58">
        <f>VLOOKUP(A14,'прыжки ГТО'!$B$6:$I$200,7,FALSE)</f>
        <v>190</v>
      </c>
      <c r="I14" s="59">
        <f>VLOOKUP(A14,'прыжки ГТО'!$B$6:$I$200,8,FALSE)</f>
        <v>13</v>
      </c>
      <c r="J14" s="138">
        <f>VLOOKUP(A14,'метание ГТО'!$B$8:$I$105,7,FALSE)</f>
        <v>17</v>
      </c>
      <c r="K14" s="59">
        <f>VLOOKUP(A14,'метание ГТО'!$B$8:$I$105,8,FALSE)</f>
        <v>13</v>
      </c>
      <c r="L14" s="58">
        <f>VLOOKUP(A14,'отжим.подтяг. ГТО'!$B$8:$E$196,4,FALSE)</f>
        <v>35</v>
      </c>
      <c r="M14" s="59">
        <f>VLOOKUP(A14,'отжим.подтяг. ГТО'!$B$8:$F$196,5,FALSE)</f>
        <v>3</v>
      </c>
      <c r="N14" s="58" t="str">
        <f>VLOOKUP(A14,'плавание ГТО'!$B$7:$F$71,4,FALSE)</f>
        <v>1:15,84</v>
      </c>
      <c r="O14" s="59">
        <f>VLOOKUP(A14,'плавание ГТО'!$B$7:$F$71,5,FALSE)</f>
        <v>16</v>
      </c>
      <c r="P14" s="58">
        <f>VLOOKUP(A14,'стрельба ГТО'!$B$8:J$198,9,FALSE)</f>
        <v>5</v>
      </c>
      <c r="Q14" s="59">
        <f>VLOOKUP(A14,'стрельба ГТО'!$B$8:$K$198,10,FALSE)</f>
        <v>14</v>
      </c>
      <c r="R14" s="58">
        <f t="shared" si="0"/>
        <v>71</v>
      </c>
      <c r="S14" s="58">
        <v>8</v>
      </c>
      <c r="T14" s="58">
        <f t="shared" si="1"/>
        <v>180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</row>
    <row r="15" spans="1:61" s="5" customFormat="1" ht="16.5" customHeight="1">
      <c r="A15" s="102">
        <v>353</v>
      </c>
      <c r="B15" s="18" t="str">
        <f>VLOOKUP(A15,'База ГТО'!$A$1:$C$280,2,FALSE)</f>
        <v>Давыдова Елена</v>
      </c>
      <c r="C15" s="18" t="str">
        <f>VLOOKUP(A15,'База ГТО'!$A$1:$C$280,3,FALSE)</f>
        <v>Мин-во сельского хозяйства</v>
      </c>
      <c r="D15" s="58" t="str">
        <f>VLOOKUP(A15,'60м ГТО'!$B$7:$F$193,4,FALSE)</f>
        <v>10,0</v>
      </c>
      <c r="E15" s="59">
        <f>VLOOKUP(A15,'60м ГТО'!$B$6:$F$117,5,FALSE)</f>
        <v>7</v>
      </c>
      <c r="F15" s="58" t="str">
        <f>VLOOKUP(A15,'1000-2000м ГТО'!$B$7:$F$193,4,FALSE)</f>
        <v>4:34,5</v>
      </c>
      <c r="G15" s="59">
        <f>VLOOKUP(A15,'1000-2000м ГТО'!$B$7:$F$193,5,FALSE)</f>
        <v>5</v>
      </c>
      <c r="H15" s="58">
        <f>VLOOKUP(A15,'прыжки ГТО'!$B$6:$I$200,7,FALSE)</f>
        <v>200</v>
      </c>
      <c r="I15" s="59">
        <f>VLOOKUP(A15,'прыжки ГТО'!$B$6:$I$200,8,FALSE)</f>
        <v>8</v>
      </c>
      <c r="J15" s="138">
        <f>VLOOKUP(A15,'метание ГТО'!$B$8:$I$105,7,FALSE)</f>
        <v>18</v>
      </c>
      <c r="K15" s="59">
        <f>VLOOKUP(A15,'метание ГТО'!$B$8:$I$105,8,FALSE)</f>
        <v>10</v>
      </c>
      <c r="L15" s="58">
        <f>VLOOKUP(A15,'отжим.подтяг. ГТО'!$B$8:$E$196,4,FALSE)</f>
        <v>35</v>
      </c>
      <c r="M15" s="59">
        <f>VLOOKUP(A15,'отжим.подтяг. ГТО'!$B$8:$F$196,5,FALSE)</f>
        <v>3</v>
      </c>
      <c r="N15" s="58" t="str">
        <f>VLOOKUP(A15,'плавание ГТО'!$B$7:$F$71,4,FALSE)</f>
        <v>1:20,31</v>
      </c>
      <c r="O15" s="59">
        <f>VLOOKUP(A15,'плавание ГТО'!$B$7:$F$71,5,FALSE)</f>
        <v>19</v>
      </c>
      <c r="P15" s="58">
        <f>VLOOKUP(A15,'стрельба ГТО'!$B$8:J$198,9,FALSE)</f>
        <v>2</v>
      </c>
      <c r="Q15" s="59">
        <f>VLOOKUP(A15,'стрельба ГТО'!$B$8:$K$198,10,FALSE)</f>
        <v>19</v>
      </c>
      <c r="R15" s="58">
        <f t="shared" si="0"/>
        <v>71</v>
      </c>
      <c r="S15" s="58">
        <v>9</v>
      </c>
      <c r="T15" s="58">
        <f t="shared" si="1"/>
        <v>170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</row>
    <row r="16" spans="1:61" s="5" customFormat="1" ht="16.5" customHeight="1">
      <c r="A16" s="102">
        <v>382</v>
      </c>
      <c r="B16" s="18" t="str">
        <f>VLOOKUP(A16,'База ГТО'!$A$1:$C$280,2,FALSE)</f>
        <v>Акишина Елена</v>
      </c>
      <c r="C16" s="18" t="str">
        <f>VLOOKUP(A16,'База ГТО'!$A$1:$C$280,3,FALSE)</f>
        <v>Мин-во здравоохранения</v>
      </c>
      <c r="D16" s="58" t="str">
        <f>VLOOKUP(A16,'60м ГТО'!$B$7:$F$193,4,FALSE)</f>
        <v>11,5</v>
      </c>
      <c r="E16" s="59">
        <f>VLOOKUP(A16,'60м ГТО'!$B$6:$F$117,5,FALSE)</f>
        <v>24</v>
      </c>
      <c r="F16" s="58" t="str">
        <f>VLOOKUP(A16,'1000-2000м ГТО'!$B$7:$F$193,4,FALSE)</f>
        <v>4:40,2</v>
      </c>
      <c r="G16" s="59">
        <f>VLOOKUP(A16,'1000-2000м ГТО'!$B$7:$F$193,5,FALSE)</f>
        <v>8</v>
      </c>
      <c r="H16" s="58">
        <f>VLOOKUP(A16,'прыжки ГТО'!$B$6:$I$200,7,FALSE)</f>
        <v>184</v>
      </c>
      <c r="I16" s="59">
        <f>VLOOKUP(A16,'прыжки ГТО'!$B$6:$I$200,8,FALSE)</f>
        <v>17</v>
      </c>
      <c r="J16" s="138">
        <f>VLOOKUP(A16,'метание ГТО'!$B$8:$I$105,7,FALSE)</f>
        <v>15</v>
      </c>
      <c r="K16" s="59">
        <f>VLOOKUP(A16,'метание ГТО'!$B$8:$I$105,8,FALSE)</f>
        <v>16</v>
      </c>
      <c r="L16" s="58">
        <f>VLOOKUP(A16,'отжим.подтяг. ГТО'!$B$8:$E$196,4,FALSE)</f>
        <v>30</v>
      </c>
      <c r="M16" s="59">
        <f>VLOOKUP(A16,'отжим.подтяг. ГТО'!$B$8:$F$196,5,FALSE)</f>
        <v>6</v>
      </c>
      <c r="N16" s="58" t="str">
        <f>VLOOKUP(A16,'плавание ГТО'!$B$7:$F$71,4,FALSE)</f>
        <v>1:14,97</v>
      </c>
      <c r="O16" s="59">
        <f>VLOOKUP(A16,'плавание ГТО'!$B$7:$F$71,5,FALSE)</f>
        <v>13</v>
      </c>
      <c r="P16" s="58">
        <f>VLOOKUP(A16,'стрельба ГТО'!$B$8:J$198,9,FALSE)</f>
        <v>17</v>
      </c>
      <c r="Q16" s="59">
        <f>VLOOKUP(A16,'стрельба ГТО'!$B$8:$K$198,10,FALSE)</f>
        <v>4</v>
      </c>
      <c r="R16" s="58">
        <f t="shared" si="0"/>
        <v>88</v>
      </c>
      <c r="S16" s="58">
        <v>11</v>
      </c>
      <c r="T16" s="58">
        <f t="shared" si="1"/>
        <v>150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</row>
    <row r="17" spans="1:61" s="5" customFormat="1" ht="15" customHeight="1">
      <c r="A17" s="61">
        <v>108</v>
      </c>
      <c r="B17" s="18" t="str">
        <f>VLOOKUP(A17,'База ГТО'!$A$1:$C$280,2,FALSE)</f>
        <v>Куприянова Анна</v>
      </c>
      <c r="C17" s="18" t="str">
        <f>VLOOKUP(A17,'База ГТО'!$A$1:$C$280,3,FALSE)</f>
        <v>Мин-во физ.культуры и спорта</v>
      </c>
      <c r="D17" s="58" t="str">
        <f>VLOOKUP(A17,'60м ГТО'!$B$7:$F$193,4,FALSE)</f>
        <v>10,1</v>
      </c>
      <c r="E17" s="59">
        <f>VLOOKUP(A17,'60м ГТО'!$B$6:$F$117,5,FALSE)</f>
        <v>9</v>
      </c>
      <c r="F17" s="58" t="str">
        <f>VLOOKUP(A17,'1000-2000м ГТО'!$B$7:$F$193,4,FALSE)</f>
        <v>4:59,8</v>
      </c>
      <c r="G17" s="59">
        <f>VLOOKUP(A17,'1000-2000м ГТО'!$B$7:$F$193,5,FALSE)</f>
        <v>13</v>
      </c>
      <c r="H17" s="58">
        <f>VLOOKUP(A17,'прыжки ГТО'!$B$6:$I$200,7,FALSE)</f>
        <v>220</v>
      </c>
      <c r="I17" s="59">
        <f>VLOOKUP(A17,'прыжки ГТО'!$B$6:$I$200,8,FALSE)</f>
        <v>3</v>
      </c>
      <c r="J17" s="138">
        <f>VLOOKUP(A17,'метание ГТО'!$B$8:$I$105,7,FALSE)</f>
        <v>20.1</v>
      </c>
      <c r="K17" s="59">
        <f>VLOOKUP(A17,'метание ГТО'!$B$8:$I$105,8,FALSE)</f>
        <v>3</v>
      </c>
      <c r="L17" s="58">
        <f>VLOOKUP(A17,'отжим.подтяг. ГТО'!$B$8:$E$196,4,FALSE)</f>
        <v>20</v>
      </c>
      <c r="M17" s="59">
        <f>VLOOKUP(A17,'отжим.подтяг. ГТО'!$B$8:$F$196,5,FALSE)</f>
        <v>17</v>
      </c>
      <c r="N17" s="58">
        <f>VLOOKUP(A17,'плавание ГТО'!$B$7:$F$71,4,FALSE)</f>
        <v>0</v>
      </c>
      <c r="O17" s="59">
        <f>VLOOKUP(A17,'плавание ГТО'!$B$7:$F$71,5,FALSE)</f>
        <v>28</v>
      </c>
      <c r="P17" s="58">
        <f>VLOOKUP(A17,'стрельба ГТО'!$B$8:J$198,9,FALSE)</f>
        <v>3</v>
      </c>
      <c r="Q17" s="59">
        <f>VLOOKUP(A17,'стрельба ГТО'!$B$8:$K$198,10,FALSE)</f>
        <v>17</v>
      </c>
      <c r="R17" s="58">
        <f t="shared" si="0"/>
        <v>90</v>
      </c>
      <c r="S17" s="58">
        <v>13</v>
      </c>
      <c r="T17" s="58">
        <f t="shared" si="1"/>
        <v>140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</row>
    <row r="18" spans="1:61" s="5" customFormat="1" ht="15" customHeight="1">
      <c r="A18" s="61">
        <v>106</v>
      </c>
      <c r="B18" s="18" t="str">
        <f>VLOOKUP(A18,'База ГТО'!$A$1:$C$280,2,FALSE)</f>
        <v>Климова Татьяна</v>
      </c>
      <c r="C18" s="18" t="str">
        <f>VLOOKUP(A18,'База ГТО'!$A$1:$C$280,3,FALSE)</f>
        <v>Мин-во лесного,охотн. хоз-ва и природопольз.</v>
      </c>
      <c r="D18" s="58" t="str">
        <f>VLOOKUP(A18,'60м ГТО'!$B$7:$F$193,4,FALSE)</f>
        <v>10,9</v>
      </c>
      <c r="E18" s="59">
        <f>VLOOKUP(A18,'60м ГТО'!$B$6:$F$117,5,FALSE)</f>
        <v>19</v>
      </c>
      <c r="F18" s="58" t="str">
        <f>VLOOKUP(A18,'1000-2000м ГТО'!$B$7:$F$193,4,FALSE)</f>
        <v>5:11,4</v>
      </c>
      <c r="G18" s="59">
        <f>VLOOKUP(A18,'1000-2000м ГТО'!$B$7:$F$193,5,FALSE)</f>
        <v>19</v>
      </c>
      <c r="H18" s="58">
        <f>VLOOKUP(A18,'прыжки ГТО'!$B$6:$I$200,7,FALSE)</f>
        <v>198</v>
      </c>
      <c r="I18" s="59">
        <f>VLOOKUP(A18,'прыжки ГТО'!$B$6:$I$200,8,FALSE)</f>
        <v>9</v>
      </c>
      <c r="J18" s="138">
        <f>VLOOKUP(A18,'метание ГТО'!$B$8:$I$105,7,FALSE)</f>
        <v>18.5</v>
      </c>
      <c r="K18" s="59">
        <f>VLOOKUP(A18,'метание ГТО'!$B$8:$I$105,8,FALSE)</f>
        <v>8</v>
      </c>
      <c r="L18" s="58">
        <f>VLOOKUP(A18,'отжим.подтяг. ГТО'!$B$8:$E$196,4,FALSE)</f>
        <v>25</v>
      </c>
      <c r="M18" s="59">
        <f>VLOOKUP(A18,'отжим.подтяг. ГТО'!$B$8:$F$196,5,FALSE)</f>
        <v>10</v>
      </c>
      <c r="N18" s="58" t="str">
        <f>VLOOKUP(A18,'плавание ГТО'!$B$7:$F$71,4,FALSE)</f>
        <v>1:03,86</v>
      </c>
      <c r="O18" s="59">
        <f>VLOOKUP(A18,'плавание ГТО'!$B$7:$F$71,5,FALSE)</f>
        <v>6</v>
      </c>
      <c r="P18" s="58">
        <f>VLOOKUP(A18,'стрельба ГТО'!$B$8:J$198,9,FALSE)</f>
        <v>1</v>
      </c>
      <c r="Q18" s="59">
        <f>VLOOKUP(A18,'стрельба ГТО'!$B$8:$K$198,10,FALSE)</f>
        <v>21</v>
      </c>
      <c r="R18" s="58">
        <f t="shared" si="0"/>
        <v>92</v>
      </c>
      <c r="S18" s="58">
        <v>14</v>
      </c>
      <c r="T18" s="58">
        <f t="shared" si="1"/>
        <v>135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</row>
    <row r="19" spans="1:61" s="5" customFormat="1" ht="15" customHeight="1">
      <c r="A19" s="61">
        <v>345</v>
      </c>
      <c r="B19" s="18" t="str">
        <f>VLOOKUP(A19,'База ГТО'!$A$1:$C$280,2,FALSE)</f>
        <v>Левина Наталья</v>
      </c>
      <c r="C19" s="18" t="str">
        <f>VLOOKUP(A19,'База ГТО'!$A$1:$C$280,3,FALSE)</f>
        <v>Законодательное Собрание</v>
      </c>
      <c r="D19" s="58" t="str">
        <f>VLOOKUP(A19,'60м ГТО'!$B$7:$F$193,4,FALSE)</f>
        <v>10,5</v>
      </c>
      <c r="E19" s="59">
        <f>VLOOKUP(A19,'60м ГТО'!$B$6:$F$117,5,FALSE)</f>
        <v>13</v>
      </c>
      <c r="F19" s="58" t="str">
        <f>VLOOKUP(A19,'1000-2000м ГТО'!$B$7:$F$193,4,FALSE)</f>
        <v>5:45,3</v>
      </c>
      <c r="G19" s="59">
        <f>VLOOKUP(A19,'1000-2000м ГТО'!$B$7:$F$193,5,FALSE)</f>
        <v>23</v>
      </c>
      <c r="H19" s="58">
        <f>VLOOKUP(A19,'прыжки ГТО'!$B$6:$I$200,7,FALSE)</f>
        <v>195</v>
      </c>
      <c r="I19" s="59">
        <f>VLOOKUP(A19,'прыжки ГТО'!$B$6:$I$200,8,FALSE)</f>
        <v>11</v>
      </c>
      <c r="J19" s="138">
        <f>VLOOKUP(A19,'метание ГТО'!$B$8:$I$105,7,FALSE)</f>
        <v>18</v>
      </c>
      <c r="K19" s="59">
        <f>VLOOKUP(A19,'метание ГТО'!$B$8:$I$105,8,FALSE)</f>
        <v>10</v>
      </c>
      <c r="L19" s="58">
        <f>VLOOKUP(A19,'отжим.подтяг. ГТО'!$B$8:$E$196,4,FALSE)</f>
        <v>21</v>
      </c>
      <c r="M19" s="59">
        <f>VLOOKUP(A19,'отжим.подтяг. ГТО'!$B$8:$F$196,5,FALSE)</f>
        <v>16</v>
      </c>
      <c r="N19" s="58" t="str">
        <f>VLOOKUP(A19,'плавание ГТО'!$B$7:$F$71,4,FALSE)</f>
        <v>1:07,10</v>
      </c>
      <c r="O19" s="59">
        <f>VLOOKUP(A19,'плавание ГТО'!$B$7:$F$71,5,FALSE)</f>
        <v>9</v>
      </c>
      <c r="P19" s="58">
        <f>VLOOKUP(A19,'стрельба ГТО'!$B$8:J$198,9,FALSE)</f>
        <v>5</v>
      </c>
      <c r="Q19" s="59">
        <f>VLOOKUP(A19,'стрельба ГТО'!$B$8:$K$198,10,FALSE)</f>
        <v>14</v>
      </c>
      <c r="R19" s="58">
        <f t="shared" si="0"/>
        <v>96</v>
      </c>
      <c r="S19" s="58">
        <v>15</v>
      </c>
      <c r="T19" s="58">
        <f t="shared" si="1"/>
        <v>130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</row>
    <row r="20" spans="1:61" s="5" customFormat="1" ht="16.5" customHeight="1">
      <c r="A20" s="102">
        <v>367</v>
      </c>
      <c r="B20" s="18" t="str">
        <f>VLOOKUP(A20,'База ГТО'!$A$1:$C$280,2,FALSE)</f>
        <v>Катышева Татьяна</v>
      </c>
      <c r="C20" s="103" t="str">
        <f>VLOOKUP(A20,'База ГТО'!$A$1:$C$280,3,FALSE)</f>
        <v>Управ-ие общ.безопасности и обесп.дея-ти мировых судей</v>
      </c>
      <c r="D20" s="58" t="str">
        <f>VLOOKUP(A20,'60м ГТО'!$B$7:$F$193,4,FALSE)</f>
        <v>9,3</v>
      </c>
      <c r="E20" s="59">
        <f>VLOOKUP(A20,'60м ГТО'!$B$6:$F$117,5,FALSE)</f>
        <v>2</v>
      </c>
      <c r="F20" s="58">
        <f>VLOOKUP(A20,'1000-2000м ГТО'!$B$7:$F$193,4,FALSE)</f>
        <v>0</v>
      </c>
      <c r="G20" s="59">
        <f>VLOOKUP(A20,'1000-2000м ГТО'!$B$7:$F$193,5,FALSE)</f>
        <v>27</v>
      </c>
      <c r="H20" s="58">
        <f>VLOOKUP(A20,'прыжки ГТО'!$B$6:$I$200,7,FALSE)</f>
        <v>210</v>
      </c>
      <c r="I20" s="59">
        <f>VLOOKUP(A20,'прыжки ГТО'!$B$6:$I$200,8,FALSE)</f>
        <v>5</v>
      </c>
      <c r="J20" s="138">
        <f>VLOOKUP(A20,'метание ГТО'!$B$8:$I$105,7,FALSE)</f>
        <v>15</v>
      </c>
      <c r="K20" s="59">
        <f>VLOOKUP(A20,'метание ГТО'!$B$8:$I$105,8,FALSE)</f>
        <v>16</v>
      </c>
      <c r="L20" s="58">
        <f>VLOOKUP(A20,'отжим.подтяг. ГТО'!$B$8:$E$196,4,FALSE)</f>
        <v>20</v>
      </c>
      <c r="M20" s="59">
        <f>VLOOKUP(A20,'отжим.подтяг. ГТО'!$B$8:$F$196,5,FALSE)</f>
        <v>17</v>
      </c>
      <c r="N20" s="58" t="str">
        <f>VLOOKUP(A20,'плавание ГТО'!$B$7:$F$71,4,FALSE)</f>
        <v>1:27,31</v>
      </c>
      <c r="O20" s="59">
        <f>VLOOKUP(A20,'плавание ГТО'!$B$7:$F$71,5,FALSE)</f>
        <v>22</v>
      </c>
      <c r="P20" s="58">
        <f>VLOOKUP(A20,'стрельба ГТО'!$B$8:J$198,9,FALSE)</f>
        <v>2</v>
      </c>
      <c r="Q20" s="59">
        <f>VLOOKUP(A20,'стрельба ГТО'!$B$8:$K$198,10,FALSE)</f>
        <v>19</v>
      </c>
      <c r="R20" s="58">
        <f t="shared" si="0"/>
        <v>108</v>
      </c>
      <c r="S20" s="58">
        <v>10</v>
      </c>
      <c r="T20" s="58">
        <f t="shared" si="1"/>
        <v>160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</row>
    <row r="21" spans="1:61" s="5" customFormat="1" ht="15" customHeight="1">
      <c r="A21" s="6">
        <v>359</v>
      </c>
      <c r="B21" s="18" t="str">
        <f>VLOOKUP(A21,'База ГТО'!$A$1:$C$280,2,FALSE)</f>
        <v>Бараева Марьям</v>
      </c>
      <c r="C21" s="18" t="str">
        <f>VLOOKUP(A21,'База ГТО'!$A$1:$C$280,3,FALSE)</f>
        <v>Мин-во экономики</v>
      </c>
      <c r="D21" s="58" t="str">
        <f>VLOOKUP(A21,'60м ГТО'!$B$7:$F$193,4,FALSE)</f>
        <v>10,7</v>
      </c>
      <c r="E21" s="59">
        <f>VLOOKUP(A21,'60м ГТО'!$B$6:$F$117,5,FALSE)</f>
        <v>16</v>
      </c>
      <c r="F21" s="58" t="str">
        <f>VLOOKUP(A21,'1000-2000м ГТО'!$B$7:$F$193,4,FALSE)</f>
        <v>4:57,5</v>
      </c>
      <c r="G21" s="59">
        <f>VLOOKUP(A21,'1000-2000м ГТО'!$B$7:$F$193,5,FALSE)</f>
        <v>12</v>
      </c>
      <c r="H21" s="58">
        <f>VLOOKUP(A21,'прыжки ГТО'!$B$6:$I$200,7,FALSE)</f>
        <v>190</v>
      </c>
      <c r="I21" s="59">
        <f>VLOOKUP(A21,'прыжки ГТО'!$B$6:$I$200,8,FALSE)</f>
        <v>13</v>
      </c>
      <c r="J21" s="138">
        <f>VLOOKUP(A21,'метание ГТО'!$B$8:$I$105,7,FALSE)</f>
        <v>18</v>
      </c>
      <c r="K21" s="59">
        <f>VLOOKUP(A21,'метание ГТО'!$B$8:$I$105,8,FALSE)</f>
        <v>10</v>
      </c>
      <c r="L21" s="58">
        <f>VLOOKUP(A21,'отжим.подтяг. ГТО'!$B$8:$E$196,4,FALSE)</f>
        <v>20</v>
      </c>
      <c r="M21" s="59">
        <f>VLOOKUP(A21,'отжим.подтяг. ГТО'!$B$8:$F$196,5,FALSE)</f>
        <v>17</v>
      </c>
      <c r="N21" s="58" t="str">
        <f>VLOOKUP(A21,'плавание ГТО'!$B$7:$F$71,4,FALSE)</f>
        <v>1:30,75</v>
      </c>
      <c r="O21" s="59">
        <f>VLOOKUP(A21,'плавание ГТО'!$B$7:$F$71,5,FALSE)</f>
        <v>24</v>
      </c>
      <c r="P21" s="58">
        <f>VLOOKUP(A21,'стрельба ГТО'!$B$8:J$198,9,FALSE)</f>
        <v>3</v>
      </c>
      <c r="Q21" s="59">
        <f>VLOOKUP(A21,'стрельба ГТО'!$B$8:$K$198,10,FALSE)</f>
        <v>17</v>
      </c>
      <c r="R21" s="58">
        <f t="shared" si="0"/>
        <v>109</v>
      </c>
      <c r="S21" s="58">
        <v>16</v>
      </c>
      <c r="T21" s="58">
        <f t="shared" si="1"/>
        <v>125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</row>
    <row r="22" spans="1:61" s="5" customFormat="1" ht="15" customHeight="1">
      <c r="A22" s="61">
        <v>340</v>
      </c>
      <c r="B22" s="18" t="str">
        <f>VLOOKUP(A22,'База ГТО'!$A$1:$C$280,2,FALSE)</f>
        <v>Еремина Вероника</v>
      </c>
      <c r="C22" s="18" t="str">
        <f>VLOOKUP(A22,'База ГТО'!$A$1:$C$280,3,FALSE)</f>
        <v>Мин-во образования</v>
      </c>
      <c r="D22" s="58" t="str">
        <f>VLOOKUP(A22,'60м ГТО'!$B$7:$F$193,4,FALSE)</f>
        <v>10,4</v>
      </c>
      <c r="E22" s="59">
        <f>VLOOKUP(A22,'60м ГТО'!$B$6:$F$117,5,FALSE)</f>
        <v>12</v>
      </c>
      <c r="F22" s="58" t="str">
        <f>VLOOKUP(A22,'1000-2000м ГТО'!$B$7:$F$193,4,FALSE)</f>
        <v>5:11,2</v>
      </c>
      <c r="G22" s="59">
        <f>VLOOKUP(A22,'1000-2000м ГТО'!$B$7:$F$193,5,FALSE)</f>
        <v>18</v>
      </c>
      <c r="H22" s="58">
        <f>VLOOKUP(A22,'прыжки ГТО'!$B$6:$I$200,7,FALSE)</f>
        <v>183</v>
      </c>
      <c r="I22" s="59">
        <f>VLOOKUP(A22,'прыжки ГТО'!$B$6:$I$200,8,FALSE)</f>
        <v>18</v>
      </c>
      <c r="J22" s="138">
        <f>VLOOKUP(A22,'метание ГТО'!$B$8:$I$105,7,FALSE)</f>
        <v>13</v>
      </c>
      <c r="K22" s="59">
        <f>VLOOKUP(A22,'метание ГТО'!$B$8:$I$105,8,FALSE)</f>
        <v>22</v>
      </c>
      <c r="L22" s="58">
        <f>VLOOKUP(A22,'отжим.подтяг. ГТО'!$B$8:$E$196,4,FALSE)</f>
        <v>30</v>
      </c>
      <c r="M22" s="59">
        <f>VLOOKUP(A22,'отжим.подтяг. ГТО'!$B$8:$F$196,5,FALSE)</f>
        <v>6</v>
      </c>
      <c r="N22" s="58" t="str">
        <f>VLOOKUP(A22,'плавание ГТО'!$B$7:$F$71,4,FALSE)</f>
        <v>1:29,67</v>
      </c>
      <c r="O22" s="59">
        <f>VLOOKUP(A22,'плавание ГТО'!$B$7:$F$71,5,FALSE)</f>
        <v>23</v>
      </c>
      <c r="P22" s="58">
        <f>VLOOKUP(A22,'стрельба ГТО'!$B$8:J$198,9,FALSE)</f>
        <v>10</v>
      </c>
      <c r="Q22" s="59">
        <f>VLOOKUP(A22,'стрельба ГТО'!$B$8:$K$198,10,FALSE)</f>
        <v>10</v>
      </c>
      <c r="R22" s="58">
        <f t="shared" si="0"/>
        <v>109</v>
      </c>
      <c r="S22" s="58">
        <v>17</v>
      </c>
      <c r="T22" s="58">
        <f t="shared" si="1"/>
        <v>120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</row>
    <row r="23" spans="1:61" s="5" customFormat="1" ht="15" customHeight="1">
      <c r="A23" s="61">
        <v>385</v>
      </c>
      <c r="B23" s="18" t="str">
        <f>VLOOKUP(A23,'База ГТО'!$A$1:$C$280,2,FALSE)</f>
        <v>Спиридонова Виктория</v>
      </c>
      <c r="C23" s="18" t="str">
        <f>VLOOKUP(A23,'База ГТО'!$A$1:$C$280,3,FALSE)</f>
        <v>Департамент информац-ой политики и СМИ</v>
      </c>
      <c r="D23" s="58" t="str">
        <f>VLOOKUP(A23,'60м ГТО'!$B$7:$F$193,4,FALSE)</f>
        <v>11,1</v>
      </c>
      <c r="E23" s="59">
        <f>VLOOKUP(A23,'60м ГТО'!$B$6:$F$117,5,FALSE)</f>
        <v>23</v>
      </c>
      <c r="F23" s="58" t="str">
        <f>VLOOKUP(A23,'1000-2000м ГТО'!$B$7:$F$193,4,FALSE)</f>
        <v>5:50,4</v>
      </c>
      <c r="G23" s="59">
        <f>VLOOKUP(A23,'1000-2000м ГТО'!$B$7:$F$193,5,FALSE)</f>
        <v>24</v>
      </c>
      <c r="H23" s="58">
        <f>VLOOKUP(A23,'прыжки ГТО'!$B$6:$I$200,7,FALSE)</f>
        <v>178</v>
      </c>
      <c r="I23" s="59">
        <f>VLOOKUP(A23,'прыжки ГТО'!$B$6:$I$200,8,FALSE)</f>
        <v>21</v>
      </c>
      <c r="J23" s="138">
        <f>VLOOKUP(A23,'метание ГТО'!$B$8:$I$105,7,FALSE)</f>
        <v>12</v>
      </c>
      <c r="K23" s="59">
        <f>VLOOKUP(A23,'метание ГТО'!$B$8:$I$105,8,FALSE)</f>
        <v>23</v>
      </c>
      <c r="L23" s="58">
        <f>VLOOKUP(A23,'отжим.подтяг. ГТО'!$B$8:$E$196,4,FALSE)</f>
        <v>25</v>
      </c>
      <c r="M23" s="59">
        <f>VLOOKUP(A23,'отжим.подтяг. ГТО'!$B$8:$F$196,5,FALSE)</f>
        <v>10</v>
      </c>
      <c r="N23" s="58" t="str">
        <f>VLOOKUP(A23,'плавание ГТО'!$B$7:$F$71,4,FALSE)</f>
        <v>54,46</v>
      </c>
      <c r="O23" s="59">
        <f>VLOOKUP(A23,'плавание ГТО'!$B$7:$F$71,5,FALSE)</f>
        <v>2</v>
      </c>
      <c r="P23" s="58">
        <f>VLOOKUP(A23,'стрельба ГТО'!$B$8:J$198,9,FALSE)</f>
        <v>15</v>
      </c>
      <c r="Q23" s="59">
        <f>VLOOKUP(A23,'стрельба ГТО'!$B$8:$K$198,10,FALSE)</f>
        <v>6</v>
      </c>
      <c r="R23" s="58">
        <f t="shared" si="0"/>
        <v>109</v>
      </c>
      <c r="S23" s="58">
        <v>18</v>
      </c>
      <c r="T23" s="58">
        <f t="shared" si="1"/>
        <v>115</v>
      </c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</row>
    <row r="24" spans="1:61" s="5" customFormat="1" ht="15" customHeight="1">
      <c r="A24" s="61">
        <v>344</v>
      </c>
      <c r="B24" s="18" t="str">
        <f>VLOOKUP(A24,'База ГТО'!$A$1:$C$280,2,FALSE)</f>
        <v>Емельянова Светлана</v>
      </c>
      <c r="C24" s="18" t="str">
        <f>VLOOKUP(A24,'База ГТО'!$A$1:$C$280,3,FALSE)</f>
        <v>Законодательное Собрание</v>
      </c>
      <c r="D24" s="58" t="str">
        <f>VLOOKUP(A24,'60м ГТО'!$B$7:$F$193,4,FALSE)</f>
        <v>11,5</v>
      </c>
      <c r="E24" s="59">
        <f>VLOOKUP(A24,'60м ГТО'!$B$6:$F$117,5,FALSE)</f>
        <v>25</v>
      </c>
      <c r="F24" s="58" t="str">
        <f>VLOOKUP(A24,'1000-2000м ГТО'!$B$7:$F$193,4,FALSE)</f>
        <v>5:35,8</v>
      </c>
      <c r="G24" s="59">
        <f>VLOOKUP(A24,'1000-2000м ГТО'!$B$7:$F$193,5,FALSE)</f>
        <v>21</v>
      </c>
      <c r="H24" s="58">
        <f>VLOOKUP(A24,'прыжки ГТО'!$B$6:$I$200,7,FALSE)</f>
        <v>175</v>
      </c>
      <c r="I24" s="59">
        <f>VLOOKUP(A24,'прыжки ГТО'!$B$6:$I$200,8,FALSE)</f>
        <v>22</v>
      </c>
      <c r="J24" s="138">
        <f>VLOOKUP(A24,'метание ГТО'!$B$8:$I$105,7,FALSE)</f>
        <v>19</v>
      </c>
      <c r="K24" s="59">
        <f>VLOOKUP(A24,'метание ГТО'!$B$8:$I$105,8,FALSE)</f>
        <v>5</v>
      </c>
      <c r="L24" s="58">
        <f>VLOOKUP(A24,'отжим.подтяг. ГТО'!$B$8:$E$196,4,FALSE)</f>
        <v>25</v>
      </c>
      <c r="M24" s="59">
        <f>VLOOKUP(A24,'отжим.подтяг. ГТО'!$B$8:$F$196,5,FALSE)</f>
        <v>10</v>
      </c>
      <c r="N24" s="58" t="str">
        <f>VLOOKUP(A24,'плавание ГТО'!$B$7:$F$71,4,FALSE)</f>
        <v>1:18,60</v>
      </c>
      <c r="O24" s="59">
        <f>VLOOKUP(A24,'плавание ГТО'!$B$7:$F$71,5,FALSE)</f>
        <v>18</v>
      </c>
      <c r="P24" s="58">
        <f>VLOOKUP(A24,'стрельба ГТО'!$B$8:J$198,9,FALSE)</f>
        <v>7</v>
      </c>
      <c r="Q24" s="59">
        <f>VLOOKUP(A24,'стрельба ГТО'!$B$8:$K$198,10,FALSE)</f>
        <v>12</v>
      </c>
      <c r="R24" s="58">
        <f t="shared" si="0"/>
        <v>113</v>
      </c>
      <c r="S24" s="58">
        <v>19</v>
      </c>
      <c r="T24" s="58">
        <f t="shared" si="1"/>
        <v>110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</row>
    <row r="25" spans="1:61" s="5" customFormat="1" ht="15" customHeight="1">
      <c r="A25" s="61">
        <v>13</v>
      </c>
      <c r="B25" s="18" t="str">
        <f>VLOOKUP(A25,'База ГТО'!$A$1:$C$280,2,FALSE)</f>
        <v>Куликова Екатерина</v>
      </c>
      <c r="C25" s="18" t="str">
        <f>VLOOKUP(A25,'База ГТО'!$A$1:$C$280,3,FALSE)</f>
        <v>Мин-во промышл.,разв. предпр-ва, инновац.политики и информатизации</v>
      </c>
      <c r="D25" s="58" t="str">
        <f>VLOOKUP(A25,'60м ГТО'!$B$7:$F$193,4,FALSE)</f>
        <v>10,6</v>
      </c>
      <c r="E25" s="59">
        <f>VLOOKUP(A25,'60м ГТО'!$B$6:$F$117,5,FALSE)</f>
        <v>15</v>
      </c>
      <c r="F25" s="58">
        <f>VLOOKUP(A25,'1000-2000м ГТО'!$B$7:$F$193,4,FALSE)</f>
        <v>0</v>
      </c>
      <c r="G25" s="59">
        <f>VLOOKUP(A25,'1000-2000м ГТО'!$B$7:$F$193,5,FALSE)</f>
        <v>27</v>
      </c>
      <c r="H25" s="58">
        <f>VLOOKUP(A25,'прыжки ГТО'!$B$6:$I$200,7,FALSE)</f>
        <v>195</v>
      </c>
      <c r="I25" s="59">
        <f>VLOOKUP(A25,'прыжки ГТО'!$B$6:$I$200,8,FALSE)</f>
        <v>11</v>
      </c>
      <c r="J25" s="138">
        <f>VLOOKUP(A25,'метание ГТО'!$B$8:$I$105,7,FALSE)</f>
        <v>14</v>
      </c>
      <c r="K25" s="59">
        <f>VLOOKUP(A25,'метание ГТО'!$B$8:$I$105,8,FALSE)</f>
        <v>20</v>
      </c>
      <c r="L25" s="58">
        <f>VLOOKUP(A25,'отжим.подтяг. ГТО'!$B$8:$E$196,4,FALSE)</f>
        <v>20</v>
      </c>
      <c r="M25" s="59">
        <f>VLOOKUP(A25,'отжим.подтяг. ГТО'!$B$8:$F$196,5,FALSE)</f>
        <v>17</v>
      </c>
      <c r="N25" s="58" t="str">
        <f>VLOOKUP(A25,'плавание ГТО'!$B$7:$F$71,4,FALSE)</f>
        <v>1:01,28</v>
      </c>
      <c r="O25" s="59">
        <f>VLOOKUP(A25,'плавание ГТО'!$B$7:$F$71,5,FALSE)</f>
        <v>4</v>
      </c>
      <c r="P25" s="58">
        <f>VLOOKUP(A25,'стрельба ГТО'!$B$8:J$198,9,FALSE)</f>
        <v>0</v>
      </c>
      <c r="Q25" s="59">
        <f>VLOOKUP(A25,'стрельба ГТО'!$B$8:$K$198,10,FALSE)</f>
        <v>22</v>
      </c>
      <c r="R25" s="58">
        <f t="shared" si="0"/>
        <v>116</v>
      </c>
      <c r="S25" s="58">
        <v>12</v>
      </c>
      <c r="T25" s="58">
        <f t="shared" si="1"/>
        <v>145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</row>
    <row r="26" spans="1:61" s="5" customFormat="1" ht="15" customHeight="1">
      <c r="A26" s="61">
        <v>339</v>
      </c>
      <c r="B26" s="18" t="str">
        <f>VLOOKUP(A26,'База ГТО'!$A$1:$C$280,2,FALSE)</f>
        <v>Викторова Надежда</v>
      </c>
      <c r="C26" s="18" t="str">
        <f>VLOOKUP(A26,'База ГТО'!$A$1:$C$280,3,FALSE)</f>
        <v>Мин-во образования</v>
      </c>
      <c r="D26" s="58" t="str">
        <f>VLOOKUP(A26,'60м ГТО'!$B$7:$F$193,4,FALSE)</f>
        <v>10,8</v>
      </c>
      <c r="E26" s="59">
        <f>VLOOKUP(A26,'60м ГТО'!$B$6:$F$117,5,FALSE)</f>
        <v>18</v>
      </c>
      <c r="F26" s="58" t="str">
        <f>VLOOKUP(A26,'1000-2000м ГТО'!$B$7:$F$193,4,FALSE)</f>
        <v>4:37,0</v>
      </c>
      <c r="G26" s="59">
        <f>VLOOKUP(A26,'1000-2000м ГТО'!$B$7:$F$193,5,FALSE)</f>
        <v>6</v>
      </c>
      <c r="H26" s="58">
        <f>VLOOKUP(A26,'прыжки ГТО'!$B$6:$I$200,7,FALSE)</f>
        <v>180</v>
      </c>
      <c r="I26" s="59">
        <f>VLOOKUP(A26,'прыжки ГТО'!$B$6:$I$200,8,FALSE)</f>
        <v>19</v>
      </c>
      <c r="J26" s="138">
        <f>VLOOKUP(A26,'метание ГТО'!$B$8:$I$105,7,FALSE)</f>
        <v>17</v>
      </c>
      <c r="K26" s="59">
        <f>VLOOKUP(A26,'метание ГТО'!$B$8:$I$105,8,FALSE)</f>
        <v>13</v>
      </c>
      <c r="L26" s="58">
        <f>VLOOKUP(A26,'отжим.подтяг. ГТО'!$B$8:$E$196,4,FALSE)</f>
        <v>16</v>
      </c>
      <c r="M26" s="59">
        <f>VLOOKUP(A26,'отжим.подтяг. ГТО'!$B$8:$F$196,5,FALSE)</f>
        <v>24</v>
      </c>
      <c r="N26" s="58" t="str">
        <f>VLOOKUP(A26,'плавание ГТО'!$B$7:$F$71,4,FALSE)</f>
        <v>1:15,11</v>
      </c>
      <c r="O26" s="59">
        <f>VLOOKUP(A26,'плавание ГТО'!$B$7:$F$71,5,FALSE)</f>
        <v>14</v>
      </c>
      <c r="P26" s="58">
        <f>VLOOKUP(A26,'стрельба ГТО'!$B$8:J$198,9,FALSE)</f>
        <v>0</v>
      </c>
      <c r="Q26" s="59">
        <f>VLOOKUP(A26,'стрельба ГТО'!$B$8:$K$198,10,FALSE)</f>
        <v>22</v>
      </c>
      <c r="R26" s="58">
        <f t="shared" si="0"/>
        <v>116</v>
      </c>
      <c r="S26" s="58">
        <v>20</v>
      </c>
      <c r="T26" s="58">
        <f t="shared" si="1"/>
        <v>105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</row>
    <row r="27" spans="1:61" s="5" customFormat="1" ht="15" customHeight="1">
      <c r="A27" s="61">
        <v>401</v>
      </c>
      <c r="B27" s="18" t="str">
        <f>VLOOKUP(A27,'База ГТО'!$A$1:$C$280,2,FALSE)</f>
        <v>Трошина Ирина</v>
      </c>
      <c r="C27" s="18" t="str">
        <f>VLOOKUP(A27,'База ГТО'!$A$1:$C$280,3,FALSE)</f>
        <v>Управ-ие госжилстройинспекции</v>
      </c>
      <c r="D27" s="58" t="str">
        <f>VLOOKUP(A27,'60м ГТО'!$B$7:$F$193,4,FALSE)</f>
        <v>11,6</v>
      </c>
      <c r="E27" s="59">
        <f>VLOOKUP(A27,'60м ГТО'!$B$6:$F$117,5,FALSE)</f>
        <v>27</v>
      </c>
      <c r="F27" s="58" t="str">
        <f>VLOOKUP(A27,'1000-2000м ГТО'!$B$7:$F$193,4,FALSE)</f>
        <v>4:37,6</v>
      </c>
      <c r="G27" s="59">
        <f>VLOOKUP(A27,'1000-2000м ГТО'!$B$7:$F$193,5,FALSE)</f>
        <v>7</v>
      </c>
      <c r="H27" s="58">
        <f>VLOOKUP(A27,'прыжки ГТО'!$B$6:$I$200,7,FALSE)</f>
        <v>170</v>
      </c>
      <c r="I27" s="59">
        <f>VLOOKUP(A27,'прыжки ГТО'!$B$6:$I$200,8,FALSE)</f>
        <v>25</v>
      </c>
      <c r="J27" s="138">
        <f>VLOOKUP(A27,'метание ГТО'!$B$8:$I$105,7,FALSE)</f>
        <v>14.9</v>
      </c>
      <c r="K27" s="59">
        <f>VLOOKUP(A27,'метание ГТО'!$B$8:$I$105,8,FALSE)</f>
        <v>19</v>
      </c>
      <c r="L27" s="58">
        <f>VLOOKUP(A27,'отжим.подтяг. ГТО'!$B$8:$E$196,4,FALSE)</f>
        <v>20</v>
      </c>
      <c r="M27" s="59">
        <f>VLOOKUP(A27,'отжим.подтяг. ГТО'!$B$8:$F$196,5,FALSE)</f>
        <v>17</v>
      </c>
      <c r="N27" s="58" t="str">
        <f>VLOOKUP(A27,'плавание ГТО'!$B$7:$F$71,4,FALSE)</f>
        <v>1:16,38</v>
      </c>
      <c r="O27" s="59">
        <f>VLOOKUP(A27,'плавание ГТО'!$B$7:$F$71,5,FALSE)</f>
        <v>17</v>
      </c>
      <c r="P27" s="58">
        <f>VLOOKUP(A27,'стрельба ГТО'!$B$8:J$198,9,FALSE)</f>
        <v>17</v>
      </c>
      <c r="Q27" s="59">
        <f>VLOOKUP(A27,'стрельба ГТО'!$B$8:$K$198,10,FALSE)</f>
        <v>4</v>
      </c>
      <c r="R27" s="58">
        <f t="shared" si="0"/>
        <v>116</v>
      </c>
      <c r="S27" s="58">
        <v>21</v>
      </c>
      <c r="T27" s="58">
        <f t="shared" si="1"/>
        <v>100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</row>
    <row r="28" spans="1:61" s="5" customFormat="1" ht="15" customHeight="1">
      <c r="A28" s="61">
        <v>392</v>
      </c>
      <c r="B28" s="18" t="str">
        <f>VLOOKUP(A28,'База ГТО'!$A$1:$C$280,2,FALSE)</f>
        <v>Алексанова Екатерина</v>
      </c>
      <c r="C28" s="18" t="str">
        <f>VLOOKUP(A28,'База ГТО'!$A$1:$C$280,3,FALSE)</f>
        <v>Мин-во ЖКХ и гр.защиты населения</v>
      </c>
      <c r="D28" s="58" t="str">
        <f>VLOOKUP(A28,'60м ГТО'!$B$7:$F$193,4,FALSE)</f>
        <v>11,0</v>
      </c>
      <c r="E28" s="59">
        <f>VLOOKUP(A28,'60м ГТО'!$B$6:$F$117,5,FALSE)</f>
        <v>20</v>
      </c>
      <c r="F28" s="58" t="str">
        <f>VLOOKUP(A28,'1000-2000м ГТО'!$B$7:$F$193,4,FALSE)</f>
        <v>5:08,9</v>
      </c>
      <c r="G28" s="59">
        <f>VLOOKUP(A28,'1000-2000м ГТО'!$B$7:$F$193,5,FALSE)</f>
        <v>17</v>
      </c>
      <c r="H28" s="58">
        <f>VLOOKUP(A28,'прыжки ГТО'!$B$6:$I$200,7,FALSE)</f>
        <v>175</v>
      </c>
      <c r="I28" s="59">
        <f>VLOOKUP(A28,'прыжки ГТО'!$B$6:$I$200,8,FALSE)</f>
        <v>22</v>
      </c>
      <c r="J28" s="138">
        <f>VLOOKUP(A28,'метание ГТО'!$B$8:$I$105,7,FALSE)</f>
        <v>13.5</v>
      </c>
      <c r="K28" s="59">
        <f>VLOOKUP(A28,'метание ГТО'!$B$8:$I$105,8,FALSE)</f>
        <v>21</v>
      </c>
      <c r="L28" s="58">
        <f>VLOOKUP(A28,'отжим.подтяг. ГТО'!$B$8:$E$196,4,FALSE)</f>
        <v>26</v>
      </c>
      <c r="M28" s="59">
        <f>VLOOKUP(A28,'отжим.подтяг. ГТО'!$B$8:$F$196,5,FALSE)</f>
        <v>9</v>
      </c>
      <c r="N28" s="58" t="str">
        <f>VLOOKUP(A28,'плавание ГТО'!$B$7:$F$71,4,FALSE)</f>
        <v>1:07,46</v>
      </c>
      <c r="O28" s="59">
        <f>VLOOKUP(A28,'плавание ГТО'!$B$7:$F$71,5,FALSE)</f>
        <v>10</v>
      </c>
      <c r="P28" s="58">
        <f>VLOOKUP(A28,'стрельба ГТО'!$B$8:J$198,9,FALSE)</f>
        <v>0</v>
      </c>
      <c r="Q28" s="59">
        <f>VLOOKUP(A28,'стрельба ГТО'!$B$8:$K$198,10,FALSE)</f>
        <v>22</v>
      </c>
      <c r="R28" s="58">
        <f t="shared" si="0"/>
        <v>121</v>
      </c>
      <c r="S28" s="58">
        <v>22</v>
      </c>
      <c r="T28" s="58">
        <f t="shared" si="1"/>
        <v>96</v>
      </c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</row>
    <row r="29" spans="1:61" s="5" customFormat="1" ht="15" customHeight="1">
      <c r="A29" s="61">
        <v>387</v>
      </c>
      <c r="B29" s="18" t="str">
        <f>VLOOKUP(A29,'База ГТО'!$A$1:$C$280,2,FALSE)</f>
        <v>Вишнякова Олеся</v>
      </c>
      <c r="C29" s="18" t="str">
        <f>VLOOKUP(A29,'База ГТО'!$A$1:$C$280,3,FALSE)</f>
        <v>Департамент информац-ой политики и СМИ</v>
      </c>
      <c r="D29" s="58" t="str">
        <f>VLOOKUP(A29,'60м ГТО'!$B$7:$F$193,4,FALSE)</f>
        <v>11,1</v>
      </c>
      <c r="E29" s="59">
        <f>VLOOKUP(A29,'60м ГТО'!$B$6:$F$117,5,FALSE)</f>
        <v>21</v>
      </c>
      <c r="F29" s="58" t="str">
        <f>VLOOKUP(A29,'1000-2000м ГТО'!$B$7:$F$193,4,FALSE)</f>
        <v>5:06,6</v>
      </c>
      <c r="G29" s="59">
        <f>VLOOKUP(A29,'1000-2000м ГТО'!$B$7:$F$193,5,FALSE)</f>
        <v>16</v>
      </c>
      <c r="H29" s="58">
        <f>VLOOKUP(A29,'прыжки ГТО'!$B$6:$I$200,7,FALSE)</f>
        <v>152</v>
      </c>
      <c r="I29" s="59">
        <f>VLOOKUP(A29,'прыжки ГТО'!$B$6:$I$200,8,FALSE)</f>
        <v>26</v>
      </c>
      <c r="J29" s="138">
        <f>VLOOKUP(A29,'метание ГТО'!$B$8:$I$105,7,FALSE)</f>
        <v>11.5</v>
      </c>
      <c r="K29" s="59">
        <f>VLOOKUP(A29,'метание ГТО'!$B$8:$I$105,8,FALSE)</f>
        <v>25</v>
      </c>
      <c r="L29" s="58">
        <f>VLOOKUP(A29,'отжим.подтяг. ГТО'!$B$8:$E$196,4,FALSE)</f>
        <v>19</v>
      </c>
      <c r="M29" s="59">
        <f>VLOOKUP(A29,'отжим.подтяг. ГТО'!$B$8:$F$196,5,FALSE)</f>
        <v>23</v>
      </c>
      <c r="N29" s="58" t="str">
        <f>VLOOKUP(A29,'плавание ГТО'!$B$7:$F$71,4,FALSE)</f>
        <v>1:08,46</v>
      </c>
      <c r="O29" s="59">
        <f>VLOOKUP(A29,'плавание ГТО'!$B$7:$F$71,5,FALSE)</f>
        <v>11</v>
      </c>
      <c r="P29" s="58">
        <f>VLOOKUP(A29,'стрельба ГТО'!$B$8:J$198,9,FALSE)</f>
        <v>38</v>
      </c>
      <c r="Q29" s="59">
        <f>VLOOKUP(A29,'стрельба ГТО'!$B$8:$K$198,10,FALSE)</f>
        <v>1</v>
      </c>
      <c r="R29" s="58">
        <f t="shared" si="0"/>
        <v>123</v>
      </c>
      <c r="S29" s="58">
        <v>23</v>
      </c>
      <c r="T29" s="58">
        <f t="shared" si="1"/>
        <v>92</v>
      </c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</row>
    <row r="30" spans="1:61" s="5" customFormat="1" ht="15" customHeight="1">
      <c r="A30" s="61">
        <v>204</v>
      </c>
      <c r="B30" s="18" t="str">
        <f>VLOOKUP(A30,'База ГТО'!$A$1:$C$280,2,FALSE)</f>
        <v>Кальманова Елена</v>
      </c>
      <c r="C30" s="103" t="str">
        <f>VLOOKUP(A30,'База ГТО'!$A$1:$C$280,3,FALSE)</f>
        <v>Управ-ие общ.безопасности и обесп.дея-ти мировых судей</v>
      </c>
      <c r="D30" s="58" t="str">
        <f>VLOOKUP(A30,'60м ГТО'!$B$7:$F$193,4,FALSE)</f>
        <v>10,6</v>
      </c>
      <c r="E30" s="59">
        <f>VLOOKUP(A30,'60м ГТО'!$B$6:$F$117,5,FALSE)</f>
        <v>14</v>
      </c>
      <c r="F30" s="58" t="str">
        <f>VLOOKUP(A30,'1000-2000м ГТО'!$B$7:$F$193,4,FALSE)</f>
        <v>5:52,1</v>
      </c>
      <c r="G30" s="59">
        <f>VLOOKUP(A30,'1000-2000м ГТО'!$B$7:$F$193,5,FALSE)</f>
        <v>25</v>
      </c>
      <c r="H30" s="58">
        <f>VLOOKUP(A30,'прыжки ГТО'!$B$6:$I$200,7,FALSE)</f>
        <v>174</v>
      </c>
      <c r="I30" s="59">
        <f>VLOOKUP(A30,'прыжки ГТО'!$B$6:$I$200,8,FALSE)</f>
        <v>24</v>
      </c>
      <c r="J30" s="138">
        <f>VLOOKUP(A30,'метание ГТО'!$B$8:$I$105,7,FALSE)</f>
        <v>19</v>
      </c>
      <c r="K30" s="59">
        <f>VLOOKUP(A30,'метание ГТО'!$B$8:$I$105,8,FALSE)</f>
        <v>5</v>
      </c>
      <c r="L30" s="58">
        <f>VLOOKUP(A30,'отжим.подтяг. ГТО'!$B$8:$E$196,4,FALSE)</f>
        <v>22</v>
      </c>
      <c r="M30" s="59">
        <f>VLOOKUP(A30,'отжим.подтяг. ГТО'!$B$8:$F$196,5,FALSE)</f>
        <v>15</v>
      </c>
      <c r="N30" s="58" t="str">
        <f>VLOOKUP(A30,'плавание ГТО'!$B$7:$F$71,4,FALSE)</f>
        <v>1:22,11</v>
      </c>
      <c r="O30" s="59">
        <f>VLOOKUP(A30,'плавание ГТО'!$B$7:$F$71,5,FALSE)</f>
        <v>20</v>
      </c>
      <c r="P30" s="58">
        <f>VLOOKUP(A30,'стрельба ГТО'!$B$8:J$198,9,FALSE)</f>
        <v>0</v>
      </c>
      <c r="Q30" s="59">
        <f>VLOOKUP(A30,'стрельба ГТО'!$B$8:$K$198,10,FALSE)</f>
        <v>22</v>
      </c>
      <c r="R30" s="58">
        <f t="shared" si="0"/>
        <v>125</v>
      </c>
      <c r="S30" s="58">
        <v>24</v>
      </c>
      <c r="T30" s="58">
        <f t="shared" si="1"/>
        <v>88</v>
      </c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</row>
    <row r="31" spans="1:61" s="5" customFormat="1" ht="15" customHeight="1">
      <c r="A31" s="61">
        <v>393</v>
      </c>
      <c r="B31" s="18" t="str">
        <f>VLOOKUP(A31,'База ГТО'!$A$1:$C$280,2,FALSE)</f>
        <v>Ионова Любовь</v>
      </c>
      <c r="C31" s="18" t="str">
        <f>VLOOKUP(A31,'База ГТО'!$A$1:$C$280,3,FALSE)</f>
        <v>Мин-во ЖКХ и гр.защиты населения</v>
      </c>
      <c r="D31" s="58" t="str">
        <f>VLOOKUP(A31,'60м ГТО'!$B$7:$F$193,4,FALSE)</f>
        <v>11,6</v>
      </c>
      <c r="E31" s="59">
        <f>VLOOKUP(A31,'60м ГТО'!$B$6:$F$117,5,FALSE)</f>
        <v>26</v>
      </c>
      <c r="F31" s="58" t="str">
        <f>VLOOKUP(A31,'1000-2000м ГТО'!$B$7:$F$193,4,FALSE)</f>
        <v>5:00,6</v>
      </c>
      <c r="G31" s="59">
        <f>VLOOKUP(A31,'1000-2000м ГТО'!$B$7:$F$193,5,FALSE)</f>
        <v>14</v>
      </c>
      <c r="H31" s="58">
        <f>VLOOKUP(A31,'прыжки ГТО'!$B$6:$I$200,7,FALSE)</f>
        <v>180</v>
      </c>
      <c r="I31" s="59">
        <f>VLOOKUP(A31,'прыжки ГТО'!$B$6:$I$200,8,FALSE)</f>
        <v>19</v>
      </c>
      <c r="J31" s="138">
        <f>VLOOKUP(A31,'метание ГТО'!$B$8:$I$105,7,FALSE)</f>
        <v>11</v>
      </c>
      <c r="K31" s="59">
        <f>VLOOKUP(A31,'метание ГТО'!$B$8:$I$105,8,FALSE)</f>
        <v>27</v>
      </c>
      <c r="L31" s="58">
        <f>VLOOKUP(A31,'отжим.подтяг. ГТО'!$B$8:$E$196,4,FALSE)</f>
        <v>15</v>
      </c>
      <c r="M31" s="59">
        <f>VLOOKUP(A31,'отжим.подтяг. ГТО'!$B$8:$F$196,5,FALSE)</f>
        <v>26</v>
      </c>
      <c r="N31" s="58" t="str">
        <f>VLOOKUP(A31,'плавание ГТО'!$B$7:$F$71,4,FALSE)</f>
        <v>1:42,74</v>
      </c>
      <c r="O31" s="59">
        <f>VLOOKUP(A31,'плавание ГТО'!$B$7:$F$71,5,FALSE)</f>
        <v>25</v>
      </c>
      <c r="P31" s="58">
        <f>VLOOKUP(A31,'стрельба ГТО'!$B$8:J$198,9,FALSE)</f>
        <v>15</v>
      </c>
      <c r="Q31" s="59">
        <f>VLOOKUP(A31,'стрельба ГТО'!$B$8:$K$198,10,FALSE)</f>
        <v>6</v>
      </c>
      <c r="R31" s="58">
        <f t="shared" si="0"/>
        <v>143</v>
      </c>
      <c r="S31" s="58">
        <v>25</v>
      </c>
      <c r="T31" s="58">
        <f t="shared" si="1"/>
        <v>84</v>
      </c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</row>
    <row r="32" spans="1:61" s="5" customFormat="1" ht="16.5" customHeight="1">
      <c r="A32" s="61">
        <v>12</v>
      </c>
      <c r="B32" s="18" t="str">
        <f>VLOOKUP(A32,'База ГТО'!$A$1:$C$280,2,FALSE)</f>
        <v>Осипова Надежда</v>
      </c>
      <c r="C32" s="18" t="str">
        <f>VLOOKUP(A32,'База ГТО'!$A$1:$C$280,3,FALSE)</f>
        <v>Мин-во промышл.,разв. предпр-ва, инновац.политики и информатизации</v>
      </c>
      <c r="D32" s="58" t="str">
        <f>VLOOKUP(A32,'60м ГТО'!$B$7:$F$193,4,FALSE)</f>
        <v>11,7</v>
      </c>
      <c r="E32" s="59">
        <f>VLOOKUP(A32,'60м ГТО'!$B$6:$F$117,5,FALSE)</f>
        <v>28</v>
      </c>
      <c r="F32" s="58" t="str">
        <f>VLOOKUP(A32,'1000-2000м ГТО'!$B$7:$F$193,4,FALSE)</f>
        <v>4:44,9</v>
      </c>
      <c r="G32" s="59">
        <f>VLOOKUP(A32,'1000-2000м ГТО'!$B$7:$F$193,5,FALSE)</f>
        <v>9</v>
      </c>
      <c r="H32" s="58">
        <f>VLOOKUP(A32,'прыжки ГТО'!$B$6:$I$200,7,FALSE)</f>
        <v>145</v>
      </c>
      <c r="I32" s="59">
        <f>VLOOKUP(A32,'прыжки ГТО'!$B$6:$I$200,8,FALSE)</f>
        <v>28</v>
      </c>
      <c r="J32" s="138">
        <f>VLOOKUP(A32,'метание ГТО'!$B$8:$I$105,7,FALSE)</f>
        <v>10</v>
      </c>
      <c r="K32" s="59">
        <f>VLOOKUP(A32,'метание ГТО'!$B$8:$I$105,8,FALSE)</f>
        <v>28</v>
      </c>
      <c r="L32" s="58">
        <f>VLOOKUP(A32,'отжим.подтяг. ГТО'!$B$8:$E$196,4,FALSE)</f>
        <v>30</v>
      </c>
      <c r="M32" s="59">
        <f>VLOOKUP(A32,'отжим.подтяг. ГТО'!$B$8:$F$196,5,FALSE)</f>
        <v>6</v>
      </c>
      <c r="N32" s="58" t="str">
        <f>VLOOKUP(A32,'плавание ГТО'!$B$7:$F$71,4,FALSE)</f>
        <v>1:54,54</v>
      </c>
      <c r="O32" s="59">
        <f>VLOOKUP(A32,'плавание ГТО'!$B$7:$F$71,5,FALSE)</f>
        <v>26</v>
      </c>
      <c r="P32" s="58">
        <f>VLOOKUP(A32,'стрельба ГТО'!$B$8:J$198,9,FALSE)</f>
        <v>0</v>
      </c>
      <c r="Q32" s="59">
        <f>VLOOKUP(A32,'стрельба ГТО'!$B$8:$K$198,10,FALSE)</f>
        <v>22</v>
      </c>
      <c r="R32" s="58">
        <f t="shared" si="0"/>
        <v>147</v>
      </c>
      <c r="S32" s="58">
        <v>26</v>
      </c>
      <c r="T32" s="58">
        <f t="shared" si="1"/>
        <v>80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</row>
    <row r="33" spans="1:61" s="5" customFormat="1" ht="16.5" customHeight="1">
      <c r="A33" s="102">
        <v>18</v>
      </c>
      <c r="B33" s="18" t="str">
        <f>VLOOKUP(A33,'База ГТО'!$A$1:$C$280,2,FALSE)</f>
        <v>Волкова Алена</v>
      </c>
      <c r="C33" s="18" t="str">
        <f>VLOOKUP(A33,'База ГТО'!$A$1:$C$280,3,FALSE)</f>
        <v>Управ-ие по регулированию КС и закупкам</v>
      </c>
      <c r="D33" s="58" t="str">
        <f>VLOOKUP(A33,'60м ГТО'!$B$7:$F$193,4,FALSE)</f>
        <v>11,1</v>
      </c>
      <c r="E33" s="59">
        <f>VLOOKUP(A33,'60м ГТО'!$B$6:$F$117,5,FALSE)</f>
        <v>22</v>
      </c>
      <c r="F33" s="58" t="str">
        <f>VLOOKUP(A33,'1000-2000м ГТО'!$B$7:$F$193,4,FALSE)</f>
        <v>5:16,0</v>
      </c>
      <c r="G33" s="59">
        <f>VLOOKUP(A33,'1000-2000м ГТО'!$B$7:$F$193,5,FALSE)</f>
        <v>20</v>
      </c>
      <c r="H33" s="58">
        <f>VLOOKUP(A33,'прыжки ГТО'!$B$6:$I$200,7,FALSE)</f>
        <v>147</v>
      </c>
      <c r="I33" s="59">
        <f>VLOOKUP(A33,'прыжки ГТО'!$B$6:$I$200,8,FALSE)</f>
        <v>27</v>
      </c>
      <c r="J33" s="138">
        <f>VLOOKUP(A33,'метание ГТО'!$B$8:$I$105,7,FALSE)</f>
        <v>12</v>
      </c>
      <c r="K33" s="59">
        <f>VLOOKUP(A33,'метание ГТО'!$B$8:$I$105,8,FALSE)</f>
        <v>23</v>
      </c>
      <c r="L33" s="58">
        <f>VLOOKUP(A33,'отжим.подтяг. ГТО'!$B$8:$E$196,4,FALSE)</f>
        <v>5</v>
      </c>
      <c r="M33" s="59">
        <f>VLOOKUP(A33,'отжим.подтяг. ГТО'!$B$8:$F$196,5,FALSE)</f>
        <v>28</v>
      </c>
      <c r="N33" s="58" t="str">
        <f>VLOOKUP(A33,'плавание ГТО'!$B$7:$F$71,4,FALSE)</f>
        <v>1:27,12</v>
      </c>
      <c r="O33" s="59">
        <f>VLOOKUP(A33,'плавание ГТО'!$B$7:$F$71,5,FALSE)</f>
        <v>21</v>
      </c>
      <c r="P33" s="58">
        <f>VLOOKUP(A33,'стрельба ГТО'!$B$8:J$198,9,FALSE)</f>
        <v>11</v>
      </c>
      <c r="Q33" s="59">
        <f>VLOOKUP(A33,'стрельба ГТО'!$B$8:$K$198,10,FALSE)</f>
        <v>8</v>
      </c>
      <c r="R33" s="58">
        <f t="shared" si="0"/>
        <v>149</v>
      </c>
      <c r="S33" s="58">
        <v>27</v>
      </c>
      <c r="T33" s="58">
        <f t="shared" si="1"/>
        <v>76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</row>
    <row r="34" spans="1:61" s="5" customFormat="1" ht="16.5" customHeight="1">
      <c r="A34" s="102">
        <v>383</v>
      </c>
      <c r="B34" s="18" t="str">
        <f>VLOOKUP(A34,'База ГТО'!$A$1:$C$280,2,FALSE)</f>
        <v>Фаюстова Мария</v>
      </c>
      <c r="C34" s="18" t="str">
        <f>VLOOKUP(A34,'База ГТО'!$A$1:$C$280,3,FALSE)</f>
        <v>Мин-во здравоохранения</v>
      </c>
      <c r="D34" s="58" t="str">
        <f>VLOOKUP(A34,'60м ГТО'!$B$7:$F$193,4,FALSE)</f>
        <v>10,7</v>
      </c>
      <c r="E34" s="59">
        <f>VLOOKUP(A34,'60м ГТО'!$B$6:$F$117,5,FALSE)</f>
        <v>17</v>
      </c>
      <c r="F34" s="58" t="str">
        <f>VLOOKUP(A34,'1000-2000м ГТО'!$B$7:$F$193,4,FALSE)</f>
        <v>5:36,8</v>
      </c>
      <c r="G34" s="59">
        <f>VLOOKUP(A34,'1000-2000м ГТО'!$B$7:$F$193,5,FALSE)</f>
        <v>22</v>
      </c>
      <c r="H34" s="58">
        <f>VLOOKUP(A34,'прыжки ГТО'!$B$6:$I$200,7,FALSE)</f>
        <v>187</v>
      </c>
      <c r="I34" s="59">
        <f>VLOOKUP(A34,'прыжки ГТО'!$B$6:$I$200,8,FALSE)</f>
        <v>16</v>
      </c>
      <c r="J34" s="138">
        <f>VLOOKUP(A34,'метание ГТО'!$B$8:$I$105,7,FALSE)</f>
        <v>11.5</v>
      </c>
      <c r="K34" s="59">
        <f>VLOOKUP(A34,'метание ГТО'!$B$8:$I$105,8,FALSE)</f>
        <v>25</v>
      </c>
      <c r="L34" s="58">
        <f>VLOOKUP(A34,'отжим.подтяг. ГТО'!$B$8:$E$196,4,FALSE)</f>
        <v>10</v>
      </c>
      <c r="M34" s="59">
        <f>VLOOKUP(A34,'отжим.подтяг. ГТО'!$B$8:$F$196,5,FALSE)</f>
        <v>27</v>
      </c>
      <c r="N34" s="58" t="str">
        <f>VLOOKUP(A34,'плавание ГТО'!$B$7:$F$71,4,FALSE)</f>
        <v>2:08,14</v>
      </c>
      <c r="O34" s="59">
        <f>VLOOKUP(A34,'плавание ГТО'!$B$7:$F$71,5,FALSE)</f>
        <v>27</v>
      </c>
      <c r="P34" s="58">
        <f>VLOOKUP(A34,'стрельба ГТО'!$B$8:J$198,9,FALSE)</f>
        <v>0</v>
      </c>
      <c r="Q34" s="59">
        <f>VLOOKUP(A34,'стрельба ГТО'!$B$8:$K$198,10,FALSE)</f>
        <v>22</v>
      </c>
      <c r="R34" s="58">
        <f t="shared" si="0"/>
        <v>156</v>
      </c>
      <c r="S34" s="58">
        <v>28</v>
      </c>
      <c r="T34" s="58">
        <f t="shared" si="1"/>
        <v>72</v>
      </c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</row>
    <row r="35" spans="1:61" ht="18.75">
      <c r="A35" s="159" t="s">
        <v>26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</row>
    <row r="36" spans="1:19" ht="18.75">
      <c r="A36" s="9"/>
      <c r="B36" s="9"/>
      <c r="C36" s="9"/>
      <c r="D36" s="53"/>
      <c r="E36" s="53"/>
      <c r="F36" s="53"/>
      <c r="G36" s="53"/>
      <c r="H36" s="53"/>
      <c r="I36" s="53"/>
      <c r="J36" s="136"/>
      <c r="K36" s="53"/>
      <c r="L36" s="53"/>
      <c r="M36" s="155" t="s">
        <v>71</v>
      </c>
      <c r="N36" s="155"/>
      <c r="O36" s="155"/>
      <c r="P36" s="155"/>
      <c r="Q36" s="155"/>
      <c r="R36" s="155"/>
      <c r="S36" s="53"/>
    </row>
    <row r="37" spans="1:20" ht="18.75">
      <c r="A37" s="164" t="s">
        <v>89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1:20" ht="18" customHeight="1">
      <c r="A38" s="160" t="s">
        <v>38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</row>
    <row r="39" spans="1:61" s="2" customFormat="1" ht="27.75" customHeight="1">
      <c r="A39" s="156" t="s">
        <v>35</v>
      </c>
      <c r="B39" s="157" t="s">
        <v>19</v>
      </c>
      <c r="C39" s="157" t="s">
        <v>18</v>
      </c>
      <c r="D39" s="158" t="s">
        <v>72</v>
      </c>
      <c r="E39" s="158"/>
      <c r="F39" s="158" t="s">
        <v>90</v>
      </c>
      <c r="G39" s="158"/>
      <c r="H39" s="158" t="s">
        <v>74</v>
      </c>
      <c r="I39" s="158"/>
      <c r="J39" s="158" t="s">
        <v>22</v>
      </c>
      <c r="K39" s="158"/>
      <c r="L39" s="158" t="s">
        <v>50</v>
      </c>
      <c r="M39" s="158"/>
      <c r="N39" s="158" t="s">
        <v>43</v>
      </c>
      <c r="O39" s="158"/>
      <c r="P39" s="158" t="s">
        <v>24</v>
      </c>
      <c r="Q39" s="158"/>
      <c r="R39" s="161" t="s">
        <v>54</v>
      </c>
      <c r="S39" s="162" t="s">
        <v>23</v>
      </c>
      <c r="T39" s="158" t="s">
        <v>20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</row>
    <row r="40" spans="1:61" s="2" customFormat="1" ht="19.5" customHeight="1">
      <c r="A40" s="156"/>
      <c r="B40" s="157"/>
      <c r="C40" s="157"/>
      <c r="D40" s="56" t="s">
        <v>55</v>
      </c>
      <c r="E40" s="57" t="s">
        <v>23</v>
      </c>
      <c r="F40" s="56" t="s">
        <v>21</v>
      </c>
      <c r="G40" s="57" t="s">
        <v>23</v>
      </c>
      <c r="H40" s="56" t="s">
        <v>21</v>
      </c>
      <c r="I40" s="57" t="s">
        <v>23</v>
      </c>
      <c r="J40" s="137" t="s">
        <v>21</v>
      </c>
      <c r="K40" s="57" t="s">
        <v>23</v>
      </c>
      <c r="L40" s="56" t="s">
        <v>21</v>
      </c>
      <c r="M40" s="57" t="s">
        <v>23</v>
      </c>
      <c r="N40" s="56" t="s">
        <v>21</v>
      </c>
      <c r="O40" s="57" t="s">
        <v>23</v>
      </c>
      <c r="P40" s="56" t="s">
        <v>21</v>
      </c>
      <c r="Q40" s="57" t="s">
        <v>23</v>
      </c>
      <c r="R40" s="161"/>
      <c r="S40" s="163"/>
      <c r="T40" s="158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</row>
    <row r="41" spans="1:61" s="5" customFormat="1" ht="15" customHeight="1">
      <c r="A41" s="6">
        <v>395</v>
      </c>
      <c r="B41" s="18" t="str">
        <f>VLOOKUP(A41,'База ГТО'!$A$1:$C$280,2,FALSE)</f>
        <v>Стеклянников Андрей</v>
      </c>
      <c r="C41" s="18" t="str">
        <f>VLOOKUP(A41,'База ГТО'!$A$1:$C$280,3,FALSE)</f>
        <v>Мин-во ЖКХ и гр.защиты населения</v>
      </c>
      <c r="D41" s="58" t="str">
        <f>VLOOKUP(A41,'60м ГТО'!$B$13:$F$117,4,FALSE)</f>
        <v>8,5</v>
      </c>
      <c r="E41" s="59">
        <f>VLOOKUP(A41,'60м ГТО'!$B$13:$F$117,5,FALSE)</f>
        <v>6</v>
      </c>
      <c r="F41" s="58" t="str">
        <f>VLOOKUP(A41,'1000-2000м ГТО'!$B$7:$F$187,4,FALSE)</f>
        <v>8:38,0</v>
      </c>
      <c r="G41" s="59">
        <f>VLOOKUP(A41,'1000-2000м ГТО'!$B$7:$F$187,5,FALSE)</f>
        <v>7</v>
      </c>
      <c r="H41" s="58">
        <f>VLOOKUP(A41,'прыжки ГТО'!$B$8:$I$101,7,FALSE)</f>
        <v>254</v>
      </c>
      <c r="I41" s="59">
        <f>VLOOKUP(A41,'прыжки ГТО'!$B$8:$I$101,8,FALSE)</f>
        <v>5</v>
      </c>
      <c r="J41" s="138">
        <f>VLOOKUP(A41,'метание ГТО'!$B$8:$I$105,7,FALSE)</f>
        <v>38.5</v>
      </c>
      <c r="K41" s="59">
        <f>VLOOKUP(A41,'метание ГТО'!$B$8:$I$105,8,FALSE)</f>
        <v>4</v>
      </c>
      <c r="L41" s="58">
        <f>VLOOKUP(A41,'отжим.подтяг. ГТО'!$B$8:$E$196,4,FALSE)</f>
        <v>15</v>
      </c>
      <c r="M41" s="59">
        <f>VLOOKUP(A41,'отжим.подтяг. ГТО'!$B$8:$F$196,5,FALSE)</f>
        <v>6</v>
      </c>
      <c r="N41" s="58" t="str">
        <f>VLOOKUP(A41,'плавание ГТО'!$B$7:$F$71,4,FALSE)</f>
        <v>42,24</v>
      </c>
      <c r="O41" s="59">
        <f>VLOOKUP(A41,'плавание ГТО'!$B$7:$F$71,5,FALSE)</f>
        <v>7</v>
      </c>
      <c r="P41" s="58">
        <f>VLOOKUP(A41,'стрельба ГТО'!$B$43:J$198,9,FALSE)</f>
        <v>23</v>
      </c>
      <c r="Q41" s="59">
        <f>VLOOKUP(A41,'стрельба ГТО'!$B$8:$K$198,10,FALSE)</f>
        <v>1</v>
      </c>
      <c r="R41" s="58">
        <f aca="true" t="shared" si="2" ref="R41:R69">E41+G41+I41+K41+M41+O41+Q41</f>
        <v>36</v>
      </c>
      <c r="S41" s="58">
        <v>1</v>
      </c>
      <c r="T41" s="58">
        <f aca="true" t="shared" si="3" ref="T41:T69">LOOKUP(S41,$V$1:$BI$1,$V$2:$BI$2)</f>
        <v>300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</row>
    <row r="42" spans="1:61" s="5" customFormat="1" ht="15" customHeight="1">
      <c r="A42" s="6">
        <v>394</v>
      </c>
      <c r="B42" s="18" t="str">
        <f>VLOOKUP(A42,'База ГТО'!$A$1:$C$280,2,FALSE)</f>
        <v>Грядунов Максим</v>
      </c>
      <c r="C42" s="18" t="str">
        <f>VLOOKUP(A42,'База ГТО'!$A$1:$C$280,3,FALSE)</f>
        <v>Мин-во ЖКХ и гр.защиты населения</v>
      </c>
      <c r="D42" s="58" t="str">
        <f>VLOOKUP(A42,'60м ГТО'!$B$13:$F$117,4,FALSE)</f>
        <v>8,1</v>
      </c>
      <c r="E42" s="59">
        <f>VLOOKUP(A42,'60м ГТО'!$B$13:$F$117,5,FALSE)</f>
        <v>1</v>
      </c>
      <c r="F42" s="58" t="str">
        <f>VLOOKUP(A42,'1000-2000м ГТО'!$B$7:$F$187,4,FALSE)</f>
        <v>9:44,0</v>
      </c>
      <c r="G42" s="59">
        <f>VLOOKUP(A42,'1000-2000м ГТО'!$B$7:$F$187,5,FALSE)</f>
        <v>26</v>
      </c>
      <c r="H42" s="58">
        <f>VLOOKUP(A42,'прыжки ГТО'!$B$8:$I$101,7,FALSE)</f>
        <v>273</v>
      </c>
      <c r="I42" s="59">
        <f>VLOOKUP(A42,'прыжки ГТО'!$B$8:$I$101,8,FALSE)</f>
        <v>1</v>
      </c>
      <c r="J42" s="138">
        <f>VLOOKUP(A42,'метание ГТО'!$B$8:$I$105,7,FALSE)</f>
        <v>48.7</v>
      </c>
      <c r="K42" s="59">
        <f>VLOOKUP(A42,'метание ГТО'!$B$8:$I$105,8,FALSE)</f>
        <v>1</v>
      </c>
      <c r="L42" s="58">
        <f>VLOOKUP(A42,'отжим.подтяг. ГТО'!$B$8:$E$196,4,FALSE)</f>
        <v>17</v>
      </c>
      <c r="M42" s="59">
        <f>VLOOKUP(A42,'отжим.подтяг. ГТО'!$B$8:$F$196,5,FALSE)</f>
        <v>4</v>
      </c>
      <c r="N42" s="58" t="str">
        <f>VLOOKUP(A42,'плавание ГТО'!$B$7:$F$71,4,FALSE)</f>
        <v>30,21</v>
      </c>
      <c r="O42" s="59">
        <f>VLOOKUP(A42,'плавание ГТО'!$B$7:$F$71,5,FALSE)</f>
        <v>1</v>
      </c>
      <c r="P42" s="58">
        <f>VLOOKUP(A42,'стрельба ГТО'!$B$43:J$198,9,FALSE)</f>
        <v>4</v>
      </c>
      <c r="Q42" s="59">
        <f>VLOOKUP(A42,'стрельба ГТО'!$B$8:$K$198,10,FALSE)</f>
        <v>22</v>
      </c>
      <c r="R42" s="58">
        <f t="shared" si="2"/>
        <v>56</v>
      </c>
      <c r="S42" s="58">
        <v>2</v>
      </c>
      <c r="T42" s="58">
        <f t="shared" si="3"/>
        <v>270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</row>
    <row r="43" spans="1:61" s="5" customFormat="1" ht="15" customHeight="1">
      <c r="A43" s="6">
        <v>399</v>
      </c>
      <c r="B43" s="18" t="str">
        <f>VLOOKUP(A43,'База ГТО'!$A$1:$C$280,2,FALSE)</f>
        <v>Ханин Василий</v>
      </c>
      <c r="C43" s="18" t="str">
        <f>VLOOKUP(A43,'База ГТО'!$A$1:$C$280,3,FALSE)</f>
        <v>Управ-ие госжилстройинспекции</v>
      </c>
      <c r="D43" s="58" t="str">
        <f>VLOOKUP(A43,'60м ГТО'!$B$13:$F$117,4,FALSE)</f>
        <v>8,3</v>
      </c>
      <c r="E43" s="59">
        <f>VLOOKUP(A43,'60м ГТО'!$B$13:$F$117,5,FALSE)</f>
        <v>3</v>
      </c>
      <c r="F43" s="58" t="str">
        <f>VLOOKUP(A43,'1000-2000м ГТО'!$B$7:$F$187,4,FALSE)</f>
        <v>9:02,6</v>
      </c>
      <c r="G43" s="59">
        <f>VLOOKUP(A43,'1000-2000м ГТО'!$B$7:$F$187,5,FALSE)</f>
        <v>13</v>
      </c>
      <c r="H43" s="58">
        <f>VLOOKUP(A43,'прыжки ГТО'!$B$8:$I$101,7,FALSE)</f>
        <v>240</v>
      </c>
      <c r="I43" s="59">
        <f>VLOOKUP(A43,'прыжки ГТО'!$B$8:$I$101,8,FALSE)</f>
        <v>10</v>
      </c>
      <c r="J43" s="138">
        <f>VLOOKUP(A43,'метание ГТО'!$B$8:$I$105,7,FALSE)</f>
        <v>30.5</v>
      </c>
      <c r="K43" s="59">
        <f>VLOOKUP(A43,'метание ГТО'!$B$8:$I$105,8,FALSE)</f>
        <v>13</v>
      </c>
      <c r="L43" s="58">
        <f>VLOOKUP(A43,'отжим.подтяг. ГТО'!$B$8:$E$196,4,FALSE)</f>
        <v>18</v>
      </c>
      <c r="M43" s="59">
        <f>VLOOKUP(A43,'отжим.подтяг. ГТО'!$B$8:$F$196,5,FALSE)</f>
        <v>3</v>
      </c>
      <c r="N43" s="58" t="str">
        <f>VLOOKUP(A43,'плавание ГТО'!$B$7:$F$71,4,FALSE)</f>
        <v>37,71</v>
      </c>
      <c r="O43" s="59">
        <f>VLOOKUP(A43,'плавание ГТО'!$B$7:$F$71,5,FALSE)</f>
        <v>2</v>
      </c>
      <c r="P43" s="58">
        <f>VLOOKUP(A43,'стрельба ГТО'!$B$43:J$198,9,FALSE)</f>
        <v>8</v>
      </c>
      <c r="Q43" s="59">
        <f>VLOOKUP(A43,'стрельба ГТО'!$B$8:$K$198,10,FALSE)</f>
        <v>15</v>
      </c>
      <c r="R43" s="58">
        <f t="shared" si="2"/>
        <v>59</v>
      </c>
      <c r="S43" s="58">
        <v>3</v>
      </c>
      <c r="T43" s="58">
        <f t="shared" si="3"/>
        <v>245</v>
      </c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</row>
    <row r="44" spans="1:61" s="5" customFormat="1" ht="15" customHeight="1">
      <c r="A44" s="6">
        <v>104</v>
      </c>
      <c r="B44" s="18" t="str">
        <f>VLOOKUP(A44,'База ГТО'!$A$1:$C$280,2,FALSE)</f>
        <v>Баранов Алексей</v>
      </c>
      <c r="C44" s="18" t="str">
        <f>VLOOKUP(A44,'База ГТО'!$A$1:$C$280,3,FALSE)</f>
        <v>Мин-во лесного,охотн. хоз-ва и природопольз.</v>
      </c>
      <c r="D44" s="58" t="str">
        <f>VLOOKUP(A44,'60м ГТО'!$B$13:$F$117,4,FALSE)</f>
        <v>8,6</v>
      </c>
      <c r="E44" s="59">
        <f>VLOOKUP(A44,'60м ГТО'!$B$13:$F$117,5,FALSE)</f>
        <v>8</v>
      </c>
      <c r="F44" s="58" t="str">
        <f>VLOOKUP(A44,'1000-2000м ГТО'!$B$7:$F$187,4,FALSE)</f>
        <v>9:14,2</v>
      </c>
      <c r="G44" s="59">
        <f>VLOOKUP(A44,'1000-2000м ГТО'!$B$7:$F$187,5,FALSE)</f>
        <v>18</v>
      </c>
      <c r="H44" s="58">
        <f>VLOOKUP(A44,'прыжки ГТО'!$B$8:$I$101,7,FALSE)</f>
        <v>248</v>
      </c>
      <c r="I44" s="59">
        <f>VLOOKUP(A44,'прыжки ГТО'!$B$8:$I$101,8,FALSE)</f>
        <v>7</v>
      </c>
      <c r="J44" s="138">
        <f>VLOOKUP(A44,'метание ГТО'!$B$8:$I$105,7,FALSE)</f>
        <v>41</v>
      </c>
      <c r="K44" s="59">
        <f>VLOOKUP(A44,'метание ГТО'!$B$8:$I$105,8,FALSE)</f>
        <v>2</v>
      </c>
      <c r="L44" s="58">
        <f>VLOOKUP(A44,'отжим.подтяг. ГТО'!$B$8:$E$196,4,FALSE)</f>
        <v>11</v>
      </c>
      <c r="M44" s="59">
        <f>VLOOKUP(A44,'отжим.подтяг. ГТО'!$B$8:$F$196,5,FALSE)</f>
        <v>14</v>
      </c>
      <c r="N44" s="58" t="str">
        <f>VLOOKUP(A44,'плавание ГТО'!$B$7:$F$71,4,FALSE)</f>
        <v>40,74</v>
      </c>
      <c r="O44" s="59">
        <f>VLOOKUP(A44,'плавание ГТО'!$B$7:$F$71,5,FALSE)</f>
        <v>6</v>
      </c>
      <c r="P44" s="58">
        <f>VLOOKUP(A44,'стрельба ГТО'!$B$43:J$198,9,FALSE)</f>
        <v>12</v>
      </c>
      <c r="Q44" s="59">
        <f>VLOOKUP(A44,'стрельба ГТО'!$B$8:$K$198,10,FALSE)</f>
        <v>8</v>
      </c>
      <c r="R44" s="58">
        <f t="shared" si="2"/>
        <v>63</v>
      </c>
      <c r="S44" s="58">
        <v>4</v>
      </c>
      <c r="T44" s="58">
        <f t="shared" si="3"/>
        <v>225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</row>
    <row r="45" spans="1:61" s="5" customFormat="1" ht="15" customHeight="1">
      <c r="A45" s="6">
        <v>361</v>
      </c>
      <c r="B45" s="18" t="str">
        <f>VLOOKUP(A45,'База ГТО'!$A$1:$C$280,2,FALSE)</f>
        <v>Мухратов Александр</v>
      </c>
      <c r="C45" s="18" t="str">
        <f>VLOOKUP(A45,'База ГТО'!$A$1:$C$280,3,FALSE)</f>
        <v>Мин-во экономики</v>
      </c>
      <c r="D45" s="58" t="str">
        <f>VLOOKUP(A45,'60м ГТО'!$B$13:$F$117,4,FALSE)</f>
        <v>8,1</v>
      </c>
      <c r="E45" s="59">
        <f>VLOOKUP(A45,'60м ГТО'!$B$13:$F$117,5,FALSE)</f>
        <v>1</v>
      </c>
      <c r="F45" s="58" t="str">
        <f>VLOOKUP(A45,'1000-2000м ГТО'!$B$7:$F$187,4,FALSE)</f>
        <v>9:16,4</v>
      </c>
      <c r="G45" s="59">
        <f>VLOOKUP(A45,'1000-2000м ГТО'!$B$7:$F$187,5,FALSE)</f>
        <v>19</v>
      </c>
      <c r="H45" s="58">
        <f>VLOOKUP(A45,'прыжки ГТО'!$B$8:$I$101,7,FALSE)</f>
        <v>260</v>
      </c>
      <c r="I45" s="59">
        <f>VLOOKUP(A45,'прыжки ГТО'!$B$8:$I$101,8,FALSE)</f>
        <v>2</v>
      </c>
      <c r="J45" s="138">
        <f>VLOOKUP(A45,'метание ГТО'!$B$8:$I$105,7,FALSE)</f>
        <v>40</v>
      </c>
      <c r="K45" s="59">
        <f>VLOOKUP(A45,'метание ГТО'!$B$8:$I$105,8,FALSE)</f>
        <v>3</v>
      </c>
      <c r="L45" s="58">
        <f>VLOOKUP(A45,'отжим.подтяг. ГТО'!$B$8:$E$196,4,FALSE)</f>
        <v>14</v>
      </c>
      <c r="M45" s="59">
        <f>VLOOKUP(A45,'отжим.подтяг. ГТО'!$B$8:$F$196,5,FALSE)</f>
        <v>8</v>
      </c>
      <c r="N45" s="58" t="str">
        <f>VLOOKUP(A45,'плавание ГТО'!$B$7:$F$71,4,FALSE)</f>
        <v>40,43</v>
      </c>
      <c r="O45" s="59">
        <f>VLOOKUP(A45,'плавание ГТО'!$B$7:$F$71,5,FALSE)</f>
        <v>5</v>
      </c>
      <c r="P45" s="58">
        <f>VLOOKUP(A45,'стрельба ГТО'!$B$43:J$198,9,FALSE)</f>
        <v>1</v>
      </c>
      <c r="Q45" s="59">
        <f>VLOOKUP(A45,'стрельба ГТО'!$B$8:$K$198,10,FALSE)</f>
        <v>25</v>
      </c>
      <c r="R45" s="58">
        <f t="shared" si="2"/>
        <v>63</v>
      </c>
      <c r="S45" s="58">
        <v>5</v>
      </c>
      <c r="T45" s="58">
        <f t="shared" si="3"/>
        <v>210</v>
      </c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</row>
    <row r="46" spans="1:61" s="5" customFormat="1" ht="15" customHeight="1">
      <c r="A46" s="6">
        <v>109</v>
      </c>
      <c r="B46" s="18" t="str">
        <f>VLOOKUP(A46,'База ГТО'!$A$1:$C$280,2,FALSE)</f>
        <v>Никишин Сергей</v>
      </c>
      <c r="C46" s="18" t="str">
        <f>VLOOKUP(A46,'База ГТО'!$A$1:$C$280,3,FALSE)</f>
        <v>Мин-во физ.культуры и спорта</v>
      </c>
      <c r="D46" s="58" t="str">
        <f>VLOOKUP(A46,'60м ГТО'!$B$13:$F$117,4,FALSE)</f>
        <v>8,3</v>
      </c>
      <c r="E46" s="59">
        <f>VLOOKUP(A46,'60м ГТО'!$B$13:$F$117,5,FALSE)</f>
        <v>3</v>
      </c>
      <c r="F46" s="58" t="str">
        <f>VLOOKUP(A46,'1000-2000м ГТО'!$B$7:$F$187,4,FALSE)</f>
        <v>9:19,3</v>
      </c>
      <c r="G46" s="59">
        <f>VLOOKUP(A46,'1000-2000м ГТО'!$B$7:$F$187,5,FALSE)</f>
        <v>22</v>
      </c>
      <c r="H46" s="58">
        <f>VLOOKUP(A46,'прыжки ГТО'!$B$8:$I$101,7,FALSE)</f>
        <v>258</v>
      </c>
      <c r="I46" s="59">
        <f>VLOOKUP(A46,'прыжки ГТО'!$B$8:$I$101,8,FALSE)</f>
        <v>3</v>
      </c>
      <c r="J46" s="138">
        <f>VLOOKUP(A46,'метание ГТО'!$B$8:$I$105,7,FALSE)</f>
        <v>34.2</v>
      </c>
      <c r="K46" s="59">
        <f>VLOOKUP(A46,'метание ГТО'!$B$8:$I$105,8,FALSE)</f>
        <v>8</v>
      </c>
      <c r="L46" s="58">
        <f>VLOOKUP(A46,'отжим.подтяг. ГТО'!$B$8:$E$196,4,FALSE)</f>
        <v>17</v>
      </c>
      <c r="M46" s="59">
        <f>VLOOKUP(A46,'отжим.подтяг. ГТО'!$B$8:$F$196,5,FALSE)</f>
        <v>4</v>
      </c>
      <c r="N46" s="58" t="str">
        <f>VLOOKUP(A46,'плавание ГТО'!$B$7:$F$71,4,FALSE)</f>
        <v>46,90</v>
      </c>
      <c r="O46" s="59">
        <f>VLOOKUP(A46,'плавание ГТО'!$B$7:$F$71,5,FALSE)</f>
        <v>12</v>
      </c>
      <c r="P46" s="58">
        <f>VLOOKUP(A46,'стрельба ГТО'!$B$43:J$198,9,FALSE)</f>
        <v>10</v>
      </c>
      <c r="Q46" s="59">
        <f>VLOOKUP(A46,'стрельба ГТО'!$B$8:$K$198,10,FALSE)</f>
        <v>12</v>
      </c>
      <c r="R46" s="58">
        <f t="shared" si="2"/>
        <v>64</v>
      </c>
      <c r="S46" s="58">
        <v>6</v>
      </c>
      <c r="T46" s="58">
        <f t="shared" si="3"/>
        <v>200</v>
      </c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</row>
    <row r="47" spans="1:61" s="5" customFormat="1" ht="15" customHeight="1">
      <c r="A47" s="6">
        <v>368</v>
      </c>
      <c r="B47" s="18" t="str">
        <f>VLOOKUP(A47,'База ГТО'!$A$1:$C$280,2,FALSE)</f>
        <v>Курдюков Олег</v>
      </c>
      <c r="C47" s="103" t="str">
        <f>VLOOKUP(A47,'База ГТО'!$A$1:$C$280,3,FALSE)</f>
        <v>Управ-ие общ.безопасности и обесп.дея-ти мировых судей</v>
      </c>
      <c r="D47" s="58" t="str">
        <f>VLOOKUP(A47,'60м ГТО'!$B$13:$F$117,4,FALSE)</f>
        <v>9,4</v>
      </c>
      <c r="E47" s="59">
        <f>VLOOKUP(A47,'60м ГТО'!$B$13:$F$117,5,FALSE)</f>
        <v>19</v>
      </c>
      <c r="F47" s="58" t="str">
        <f>VLOOKUP(A47,'1000-2000м ГТО'!$B$7:$F$187,4,FALSE)</f>
        <v>10:11,8</v>
      </c>
      <c r="G47" s="59">
        <f>VLOOKUP(A47,'1000-2000м ГТО'!$B$7:$F$187,5,FALSE)</f>
        <v>1</v>
      </c>
      <c r="H47" s="58">
        <f>VLOOKUP(A47,'прыжки ГТО'!$B$8:$I$101,7,FALSE)</f>
        <v>215</v>
      </c>
      <c r="I47" s="59">
        <f>VLOOKUP(A47,'прыжки ГТО'!$B$8:$I$101,8,FALSE)</f>
        <v>25</v>
      </c>
      <c r="J47" s="138">
        <f>VLOOKUP(A47,'метание ГТО'!$B$8:$I$105,7,FALSE)</f>
        <v>37</v>
      </c>
      <c r="K47" s="59">
        <f>VLOOKUP(A47,'метание ГТО'!$B$8:$I$105,8,FALSE)</f>
        <v>5</v>
      </c>
      <c r="L47" s="58">
        <f>VLOOKUP(A47,'отжим.подтяг. ГТО'!$B$8:$E$196,4,FALSE)</f>
        <v>15</v>
      </c>
      <c r="M47" s="59">
        <f>VLOOKUP(A47,'отжим.подтяг. ГТО'!$B$8:$F$196,5,FALSE)</f>
        <v>6</v>
      </c>
      <c r="N47" s="58" t="str">
        <f>VLOOKUP(A47,'плавание ГТО'!$B$7:$F$71,4,FALSE)</f>
        <v>39,44</v>
      </c>
      <c r="O47" s="59">
        <f>VLOOKUP(A47,'плавание ГТО'!$B$7:$F$71,5,FALSE)</f>
        <v>3</v>
      </c>
      <c r="P47" s="58">
        <f>VLOOKUP(A47,'стрельба ГТО'!$B$43:J$198,9,FALSE)</f>
        <v>16</v>
      </c>
      <c r="Q47" s="59">
        <f>VLOOKUP(A47,'стрельба ГТО'!$B$8:$K$198,10,FALSE)</f>
        <v>5</v>
      </c>
      <c r="R47" s="58">
        <f t="shared" si="2"/>
        <v>64</v>
      </c>
      <c r="S47" s="58">
        <v>7</v>
      </c>
      <c r="T47" s="58">
        <f t="shared" si="3"/>
        <v>190</v>
      </c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</row>
    <row r="48" spans="1:61" s="5" customFormat="1" ht="15" customHeight="1">
      <c r="A48" s="6">
        <v>16</v>
      </c>
      <c r="B48" s="18" t="str">
        <f>VLOOKUP(A48,'База ГТО'!$A$1:$C$280,2,FALSE)</f>
        <v>Атясов Владимир</v>
      </c>
      <c r="C48" s="18" t="str">
        <f>VLOOKUP(A48,'База ГТО'!$A$1:$C$280,3,FALSE)</f>
        <v>Управ-ие по регулированию КС и закупкам</v>
      </c>
      <c r="D48" s="58" t="str">
        <f>VLOOKUP(A48,'60м ГТО'!$B$13:$F$117,4,FALSE)</f>
        <v>8,4</v>
      </c>
      <c r="E48" s="59">
        <f>VLOOKUP(A48,'60м ГТО'!$B$13:$F$117,5,FALSE)</f>
        <v>5</v>
      </c>
      <c r="F48" s="58" t="str">
        <f>VLOOKUP(A48,'1000-2000м ГТО'!$B$7:$F$187,4,FALSE)</f>
        <v>8:50,7</v>
      </c>
      <c r="G48" s="59">
        <f>VLOOKUP(A48,'1000-2000м ГТО'!$B$7:$F$187,5,FALSE)</f>
        <v>9</v>
      </c>
      <c r="H48" s="58">
        <f>VLOOKUP(A48,'прыжки ГТО'!$B$8:$I$101,7,FALSE)</f>
        <v>247</v>
      </c>
      <c r="I48" s="59">
        <f>VLOOKUP(A48,'прыжки ГТО'!$B$8:$I$101,8,FALSE)</f>
        <v>8</v>
      </c>
      <c r="J48" s="138">
        <f>VLOOKUP(A48,'метание ГТО'!$B$8:$I$105,7,FALSE)</f>
        <v>34</v>
      </c>
      <c r="K48" s="59">
        <f>VLOOKUP(A48,'метание ГТО'!$B$8:$I$105,8,FALSE)</f>
        <v>7</v>
      </c>
      <c r="L48" s="58">
        <f>VLOOKUP(A48,'отжим.подтяг. ГТО'!$B$8:$E$196,4,FALSE)</f>
        <v>8</v>
      </c>
      <c r="M48" s="59">
        <f>VLOOKUP(A48,'отжим.подтяг. ГТО'!$B$8:$F$196,5,FALSE)</f>
        <v>22</v>
      </c>
      <c r="N48" s="58" t="str">
        <f>VLOOKUP(A48,'плавание ГТО'!$B$7:$F$71,4,FALSE)</f>
        <v>:</v>
      </c>
      <c r="O48" s="59">
        <f>VLOOKUP(A48,'плавание ГТО'!$B$7:$F$71,5,FALSE)</f>
        <v>27</v>
      </c>
      <c r="P48" s="58">
        <f>VLOOKUP(A48,'стрельба ГТО'!$B$43:J$198,9,FALSE)</f>
        <v>9</v>
      </c>
      <c r="Q48" s="59">
        <f>VLOOKUP(A48,'стрельба ГТО'!$B$8:$K$198,10,FALSE)</f>
        <v>14</v>
      </c>
      <c r="R48" s="58">
        <f t="shared" si="2"/>
        <v>92</v>
      </c>
      <c r="S48" s="58">
        <v>8</v>
      </c>
      <c r="T48" s="58">
        <f t="shared" si="3"/>
        <v>180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</row>
    <row r="49" spans="1:61" s="5" customFormat="1" ht="15" customHeight="1">
      <c r="A49" s="6">
        <v>369</v>
      </c>
      <c r="B49" s="18" t="str">
        <f>VLOOKUP(A49,'База ГТО'!$A$1:$C$280,2,FALSE)</f>
        <v>Спирин Андрей</v>
      </c>
      <c r="C49" s="103" t="str">
        <f>VLOOKUP(A49,'База ГТО'!$A$1:$C$280,3,FALSE)</f>
        <v>Управ-ие общ.безопасности и обесп.дея-ти мировых судей</v>
      </c>
      <c r="D49" s="58" t="str">
        <f>VLOOKUP(A49,'60м ГТО'!$B$13:$F$117,4,FALSE)</f>
        <v>9,0</v>
      </c>
      <c r="E49" s="59">
        <f>VLOOKUP(A49,'60м ГТО'!$B$13:$F$117,5,FALSE)</f>
        <v>13</v>
      </c>
      <c r="F49" s="58" t="str">
        <f>VLOOKUP(A49,'1000-2000м ГТО'!$B$7:$F$187,4,FALSE)</f>
        <v>9:56,6</v>
      </c>
      <c r="G49" s="59">
        <f>VLOOKUP(A49,'1000-2000м ГТО'!$B$7:$F$187,5,FALSE)</f>
        <v>27</v>
      </c>
      <c r="H49" s="58">
        <f>VLOOKUP(A49,'прыжки ГТО'!$B$8:$I$101,7,FALSE)</f>
        <v>232</v>
      </c>
      <c r="I49" s="59">
        <f>VLOOKUP(A49,'прыжки ГТО'!$B$8:$I$101,8,FALSE)</f>
        <v>15</v>
      </c>
      <c r="J49" s="138">
        <f>VLOOKUP(A49,'метание ГТО'!$B$8:$I$105,7,FALSE)</f>
        <v>36</v>
      </c>
      <c r="K49" s="59">
        <f>VLOOKUP(A49,'метание ГТО'!$B$8:$I$105,8,FALSE)</f>
        <v>6</v>
      </c>
      <c r="L49" s="58">
        <f>VLOOKUP(A49,'отжим.подтяг. ГТО'!$B$8:$E$196,4,FALSE)</f>
        <v>21</v>
      </c>
      <c r="M49" s="59">
        <f>VLOOKUP(A49,'отжим.подтяг. ГТО'!$B$8:$F$196,5,FALSE)</f>
        <v>1</v>
      </c>
      <c r="N49" s="58" t="str">
        <f>VLOOKUP(A49,'плавание ГТО'!$B$7:$F$71,4,FALSE)</f>
        <v>45,23</v>
      </c>
      <c r="O49" s="59">
        <f>VLOOKUP(A49,'плавание ГТО'!$B$7:$F$71,5,FALSE)</f>
        <v>11</v>
      </c>
      <c r="P49" s="58">
        <f>VLOOKUP(A49,'стрельба ГТО'!$B$43:J$198,9,FALSE)</f>
        <v>19</v>
      </c>
      <c r="Q49" s="59">
        <f>VLOOKUP(A49,'стрельба ГТО'!$B$8:$K$198,10,FALSE)</f>
        <v>4</v>
      </c>
      <c r="R49" s="58">
        <f t="shared" si="2"/>
        <v>77</v>
      </c>
      <c r="S49" s="58">
        <v>9</v>
      </c>
      <c r="T49" s="58">
        <f t="shared" si="3"/>
        <v>170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</row>
    <row r="50" spans="1:61" s="5" customFormat="1" ht="15" customHeight="1">
      <c r="A50" s="6">
        <v>374</v>
      </c>
      <c r="B50" s="18" t="str">
        <f>VLOOKUP(A50,'База ГТО'!$A$1:$C$280,2,FALSE)</f>
        <v>Иванов Александр</v>
      </c>
      <c r="C50" s="18" t="str">
        <f>VLOOKUP(A50,'База ГТО'!$A$1:$C$280,3,FALSE)</f>
        <v>Правительство</v>
      </c>
      <c r="D50" s="58" t="str">
        <f>VLOOKUP(A50,'60м ГТО'!$B$13:$F$117,4,FALSE)</f>
        <v>9,1</v>
      </c>
      <c r="E50" s="59">
        <f>VLOOKUP(A50,'60м ГТО'!$B$13:$F$117,5,FALSE)</f>
        <v>17</v>
      </c>
      <c r="F50" s="58" t="str">
        <f>VLOOKUP(A50,'1000-2000м ГТО'!$B$7:$F$187,4,FALSE)</f>
        <v>8:47,0</v>
      </c>
      <c r="G50" s="59">
        <f>VLOOKUP(A50,'1000-2000м ГТО'!$B$7:$F$187,5,FALSE)</f>
        <v>8</v>
      </c>
      <c r="H50" s="58">
        <f>VLOOKUP(A50,'прыжки ГТО'!$B$8:$I$101,7,FALSE)</f>
        <v>240</v>
      </c>
      <c r="I50" s="59">
        <f>VLOOKUP(A50,'прыжки ГТО'!$B$8:$I$101,8,FALSE)</f>
        <v>10</v>
      </c>
      <c r="J50" s="138">
        <f>VLOOKUP(A50,'метание ГТО'!$B$8:$I$105,7,FALSE)</f>
        <v>33</v>
      </c>
      <c r="K50" s="59">
        <f>VLOOKUP(A50,'метание ГТО'!$B$8:$I$105,8,FALSE)</f>
        <v>9</v>
      </c>
      <c r="L50" s="58">
        <f>VLOOKUP(A50,'отжим.подтяг. ГТО'!$B$8:$E$196,4,FALSE)</f>
        <v>9</v>
      </c>
      <c r="M50" s="59">
        <f>VLOOKUP(A50,'отжим.подтяг. ГТО'!$B$8:$F$196,5,FALSE)</f>
        <v>21</v>
      </c>
      <c r="N50" s="58" t="str">
        <f>VLOOKUP(A50,'плавание ГТО'!$B$7:$F$71,4,FALSE)</f>
        <v>48,86</v>
      </c>
      <c r="O50" s="59">
        <f>VLOOKUP(A50,'плавание ГТО'!$B$7:$F$71,5,FALSE)</f>
        <v>14</v>
      </c>
      <c r="P50" s="58">
        <f>VLOOKUP(A50,'стрельба ГТО'!$B$43:J$198,9,FALSE)</f>
        <v>21</v>
      </c>
      <c r="Q50" s="59">
        <f>VLOOKUP(A50,'стрельба ГТО'!$B$8:$K$198,10,FALSE)</f>
        <v>2</v>
      </c>
      <c r="R50" s="58">
        <f t="shared" si="2"/>
        <v>81</v>
      </c>
      <c r="S50" s="58">
        <v>10</v>
      </c>
      <c r="T50" s="58">
        <f t="shared" si="3"/>
        <v>160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</row>
    <row r="51" spans="1:61" s="5" customFormat="1" ht="15" customHeight="1">
      <c r="A51" s="6">
        <v>381</v>
      </c>
      <c r="B51" s="18" t="str">
        <f>VLOOKUP(A51,'База ГТО'!$A$1:$C$280,2,FALSE)</f>
        <v>Никулин Александр</v>
      </c>
      <c r="C51" s="18" t="str">
        <f>VLOOKUP(A51,'База ГТО'!$A$1:$C$280,3,FALSE)</f>
        <v>Мин-во здравоохранения</v>
      </c>
      <c r="D51" s="58" t="str">
        <f>VLOOKUP(A51,'60м ГТО'!$B$13:$F$117,4,FALSE)</f>
        <v>9,1</v>
      </c>
      <c r="E51" s="59">
        <f>VLOOKUP(A51,'60м ГТО'!$B$13:$F$117,5,FALSE)</f>
        <v>17</v>
      </c>
      <c r="F51" s="58" t="str">
        <f>VLOOKUP(A51,'1000-2000м ГТО'!$B$7:$F$187,4,FALSE)</f>
        <v>10:22,0</v>
      </c>
      <c r="G51" s="59">
        <f>VLOOKUP(A51,'1000-2000м ГТО'!$B$7:$F$187,5,FALSE)</f>
        <v>2</v>
      </c>
      <c r="H51" s="58">
        <f>VLOOKUP(A51,'прыжки ГТО'!$B$8:$I$101,7,FALSE)</f>
        <v>244</v>
      </c>
      <c r="I51" s="59">
        <f>VLOOKUP(A51,'прыжки ГТО'!$B$8:$I$101,8,FALSE)</f>
        <v>9</v>
      </c>
      <c r="J51" s="138">
        <f>VLOOKUP(A51,'метание ГТО'!$B$8:$I$105,7,FALSE)</f>
        <v>32.5</v>
      </c>
      <c r="K51" s="59">
        <f>VLOOKUP(A51,'метание ГТО'!$B$8:$I$105,8,FALSE)</f>
        <v>10</v>
      </c>
      <c r="L51" s="58">
        <f>VLOOKUP(A51,'отжим.подтяг. ГТО'!$B$8:$E$196,4,FALSE)</f>
        <v>20</v>
      </c>
      <c r="M51" s="59">
        <f>VLOOKUP(A51,'отжим.подтяг. ГТО'!$B$8:$F$196,5,FALSE)</f>
        <v>2</v>
      </c>
      <c r="N51" s="58" t="str">
        <f>VLOOKUP(A51,'плавание ГТО'!$B$7:$F$71,4,FALSE)</f>
        <v>52,85</v>
      </c>
      <c r="O51" s="59">
        <f>VLOOKUP(A51,'плавание ГТО'!$B$7:$F$71,5,FALSE)</f>
        <v>19</v>
      </c>
      <c r="P51" s="58">
        <f>VLOOKUP(A51,'стрельба ГТО'!$B$43:J$198,9,FALSE)</f>
        <v>0</v>
      </c>
      <c r="Q51" s="59">
        <f>VLOOKUP(A51,'стрельба ГТО'!$B$8:$K$198,10,FALSE)</f>
        <v>26</v>
      </c>
      <c r="R51" s="58">
        <f t="shared" si="2"/>
        <v>85</v>
      </c>
      <c r="S51" s="58">
        <v>11</v>
      </c>
      <c r="T51" s="58">
        <f t="shared" si="3"/>
        <v>150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</row>
    <row r="52" spans="1:61" s="5" customFormat="1" ht="15" customHeight="1">
      <c r="A52" s="6">
        <v>107</v>
      </c>
      <c r="B52" s="18" t="str">
        <f>VLOOKUP(A52,'База ГТО'!$A$1:$C$280,2,FALSE)</f>
        <v>Жучков Владимир</v>
      </c>
      <c r="C52" s="18" t="str">
        <f>VLOOKUP(A52,'База ГТО'!$A$1:$C$280,3,FALSE)</f>
        <v>Мин-во физ.культуры и спорта</v>
      </c>
      <c r="D52" s="58" t="str">
        <f>VLOOKUP(A52,'60м ГТО'!$B$13:$F$117,4,FALSE)</f>
        <v>8,8</v>
      </c>
      <c r="E52" s="59">
        <f>VLOOKUP(A52,'60м ГТО'!$B$13:$F$117,5,FALSE)</f>
        <v>10</v>
      </c>
      <c r="F52" s="58" t="str">
        <f>VLOOKUP(A52,'1000-2000м ГТО'!$B$7:$F$187,4,FALSE)</f>
        <v>12:11,5</v>
      </c>
      <c r="G52" s="59">
        <f>VLOOKUP(A52,'1000-2000м ГТО'!$B$7:$F$187,5,FALSE)</f>
        <v>4</v>
      </c>
      <c r="H52" s="58">
        <f>VLOOKUP(A52,'прыжки ГТО'!$B$8:$I$101,7,FALSE)</f>
        <v>240</v>
      </c>
      <c r="I52" s="59">
        <f>VLOOKUP(A52,'прыжки ГТО'!$B$8:$I$101,8,FALSE)</f>
        <v>10</v>
      </c>
      <c r="J52" s="138">
        <f>VLOOKUP(A52,'метание ГТО'!$B$8:$I$105,7,FALSE)</f>
        <v>27.6</v>
      </c>
      <c r="K52" s="59">
        <f>VLOOKUP(A52,'метание ГТО'!$B$8:$I$105,8,FALSE)</f>
        <v>19</v>
      </c>
      <c r="L52" s="58">
        <f>VLOOKUP(A52,'отжим.подтяг. ГТО'!$B$8:$E$196,4,FALSE)</f>
        <v>10</v>
      </c>
      <c r="M52" s="59">
        <f>VLOOKUP(A52,'отжим.подтяг. ГТО'!$B$8:$F$196,5,FALSE)</f>
        <v>16</v>
      </c>
      <c r="N52" s="58" t="str">
        <f>VLOOKUP(A52,'плавание ГТО'!$B$7:$F$71,4,FALSE)</f>
        <v>58,32</v>
      </c>
      <c r="O52" s="59">
        <f>VLOOKUP(A52,'плавание ГТО'!$B$7:$F$71,5,FALSE)</f>
        <v>23</v>
      </c>
      <c r="P52" s="58">
        <f>VLOOKUP(A52,'стрельба ГТО'!$B$43:J$198,9,FALSE)</f>
        <v>11</v>
      </c>
      <c r="Q52" s="59">
        <f>VLOOKUP(A52,'стрельба ГТО'!$B$8:$K$198,10,FALSE)</f>
        <v>10</v>
      </c>
      <c r="R52" s="58">
        <f t="shared" si="2"/>
        <v>92</v>
      </c>
      <c r="S52" s="58">
        <v>13</v>
      </c>
      <c r="T52" s="58">
        <f t="shared" si="3"/>
        <v>140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</row>
    <row r="53" spans="1:61" s="5" customFormat="1" ht="15" customHeight="1">
      <c r="A53" s="6">
        <v>400</v>
      </c>
      <c r="B53" s="18" t="str">
        <f>VLOOKUP(A53,'База ГТО'!$A$1:$C$280,2,FALSE)</f>
        <v>Денисов Максим</v>
      </c>
      <c r="C53" s="18" t="str">
        <f>VLOOKUP(A53,'База ГТО'!$A$1:$C$280,3,FALSE)</f>
        <v>Управ-ие госжилстройинспекции</v>
      </c>
      <c r="D53" s="58" t="str">
        <f>VLOOKUP(A53,'60м ГТО'!$B$13:$F$117,4,FALSE)</f>
        <v>8,8</v>
      </c>
      <c r="E53" s="59">
        <f>VLOOKUP(A53,'60м ГТО'!$B$13:$F$117,5,FALSE)</f>
        <v>10</v>
      </c>
      <c r="F53" s="58" t="str">
        <f>VLOOKUP(A53,'1000-2000м ГТО'!$B$7:$F$187,4,FALSE)</f>
        <v>8:50,9</v>
      </c>
      <c r="G53" s="59">
        <f>VLOOKUP(A53,'1000-2000м ГТО'!$B$7:$F$187,5,FALSE)</f>
        <v>10</v>
      </c>
      <c r="H53" s="58">
        <f>VLOOKUP(A53,'прыжки ГТО'!$B$8:$I$101,7,FALSE)</f>
        <v>230</v>
      </c>
      <c r="I53" s="59">
        <f>VLOOKUP(A53,'прыжки ГТО'!$B$8:$I$101,8,FALSE)</f>
        <v>16</v>
      </c>
      <c r="J53" s="138">
        <f>VLOOKUP(A53,'метание ГТО'!$B$8:$I$105,7,FALSE)</f>
        <v>30.5</v>
      </c>
      <c r="K53" s="59">
        <f>VLOOKUP(A53,'метание ГТО'!$B$8:$I$105,8,FALSE)</f>
        <v>13</v>
      </c>
      <c r="L53" s="58">
        <f>VLOOKUP(A53,'отжим.подтяг. ГТО'!$B$8:$E$196,4,FALSE)</f>
        <v>10</v>
      </c>
      <c r="M53" s="59">
        <f>VLOOKUP(A53,'отжим.подтяг. ГТО'!$B$8:$F$196,5,FALSE)</f>
        <v>16</v>
      </c>
      <c r="N53" s="58" t="str">
        <f>VLOOKUP(A53,'плавание ГТО'!$B$7:$F$71,4,FALSE)</f>
        <v>1:40,16</v>
      </c>
      <c r="O53" s="59">
        <f>VLOOKUP(A53,'плавание ГТО'!$B$7:$F$71,5,FALSE)</f>
        <v>26</v>
      </c>
      <c r="P53" s="58">
        <f>VLOOKUP(A53,'стрельба ГТО'!$B$43:J$198,9,FALSE)</f>
        <v>11</v>
      </c>
      <c r="Q53" s="59">
        <f>VLOOKUP(A53,'стрельба ГТО'!$B$8:$K$198,10,FALSE)</f>
        <v>10</v>
      </c>
      <c r="R53" s="58">
        <f t="shared" si="2"/>
        <v>101</v>
      </c>
      <c r="S53" s="58">
        <v>14</v>
      </c>
      <c r="T53" s="58">
        <f t="shared" si="3"/>
        <v>135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</row>
    <row r="54" spans="1:61" s="5" customFormat="1" ht="15" customHeight="1">
      <c r="A54" s="6">
        <v>354</v>
      </c>
      <c r="B54" s="18" t="str">
        <f>VLOOKUP(A54,'База ГТО'!$A$1:$C$280,2,FALSE)</f>
        <v>Иняхин Александр</v>
      </c>
      <c r="C54" s="18" t="str">
        <f>VLOOKUP(A54,'База ГТО'!$A$1:$C$280,3,FALSE)</f>
        <v>Мин-во сельского хозяйства</v>
      </c>
      <c r="D54" s="58" t="str">
        <f>VLOOKUP(A54,'60м ГТО'!$B$13:$F$117,4,FALSE)</f>
        <v>8,6</v>
      </c>
      <c r="E54" s="59">
        <f>VLOOKUP(A54,'60м ГТО'!$B$13:$F$117,5,FALSE)</f>
        <v>8</v>
      </c>
      <c r="F54" s="58" t="str">
        <f>VLOOKUP(A54,'1000-2000м ГТО'!$B$7:$F$187,4,FALSE)</f>
        <v>9:30,3</v>
      </c>
      <c r="G54" s="59">
        <f>VLOOKUP(A54,'1000-2000м ГТО'!$B$7:$F$187,5,FALSE)</f>
        <v>25</v>
      </c>
      <c r="H54" s="58">
        <f>VLOOKUP(A54,'прыжки ГТО'!$B$8:$I$101,7,FALSE)</f>
        <v>235</v>
      </c>
      <c r="I54" s="59">
        <f>VLOOKUP(A54,'прыжки ГТО'!$B$8:$I$101,8,FALSE)</f>
        <v>13</v>
      </c>
      <c r="J54" s="138">
        <f>VLOOKUP(A54,'метание ГТО'!$B$8:$I$105,7,FALSE)</f>
        <v>32</v>
      </c>
      <c r="K54" s="59">
        <f>VLOOKUP(A54,'метание ГТО'!$B$8:$I$105,8,FALSE)</f>
        <v>11</v>
      </c>
      <c r="L54" s="58">
        <f>VLOOKUP(A54,'отжим.подтяг. ГТО'!$B$8:$E$196,4,FALSE)</f>
        <v>12</v>
      </c>
      <c r="M54" s="59">
        <f>VLOOKUP(A54,'отжим.подтяг. ГТО'!$B$8:$F$196,5,FALSE)</f>
        <v>10</v>
      </c>
      <c r="N54" s="58" t="str">
        <f>VLOOKUP(A54,'плавание ГТО'!$B$7:$F$71,4,FALSE)</f>
        <v>50,94</v>
      </c>
      <c r="O54" s="59">
        <f>VLOOKUP(A54,'плавание ГТО'!$B$7:$F$71,5,FALSE)</f>
        <v>16</v>
      </c>
      <c r="P54" s="58">
        <f>VLOOKUP(A54,'стрельба ГТО'!$B$43:J$198,9,FALSE)</f>
        <v>5</v>
      </c>
      <c r="Q54" s="59">
        <f>VLOOKUP(A54,'стрельба ГТО'!$B$8:$K$198,10,FALSE)</f>
        <v>18</v>
      </c>
      <c r="R54" s="58">
        <f t="shared" si="2"/>
        <v>101</v>
      </c>
      <c r="S54" s="58">
        <v>15</v>
      </c>
      <c r="T54" s="58">
        <f t="shared" si="3"/>
        <v>130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</row>
    <row r="55" spans="1:61" s="5" customFormat="1" ht="15" customHeight="1">
      <c r="A55" s="6">
        <v>376</v>
      </c>
      <c r="B55" s="18" t="str">
        <f>VLOOKUP(A55,'База ГТО'!$A$1:$C$280,2,FALSE)</f>
        <v>Марин Михаил</v>
      </c>
      <c r="C55" s="18" t="str">
        <f>VLOOKUP(A55,'База ГТО'!$A$1:$C$280,3,FALSE)</f>
        <v>Правительство</v>
      </c>
      <c r="D55" s="58">
        <f>VLOOKUP(A55,'60м ГТО'!$B$13:$F$117,4,FALSE)</f>
        <v>0</v>
      </c>
      <c r="E55" s="59">
        <f>VLOOKUP(A55,'60м ГТО'!$B$13:$F$117,5,FALSE)</f>
        <v>29</v>
      </c>
      <c r="F55" s="58" t="str">
        <f>VLOOKUP(A55,'1000-2000м ГТО'!$B$7:$F$187,4,FALSE)</f>
        <v>9:08,1</v>
      </c>
      <c r="G55" s="59">
        <f>VLOOKUP(A55,'1000-2000м ГТО'!$B$7:$F$187,5,FALSE)</f>
        <v>15</v>
      </c>
      <c r="H55" s="58">
        <f>VLOOKUP(A55,'прыжки ГТО'!$B$8:$I$101,7,FALSE)</f>
        <v>235</v>
      </c>
      <c r="I55" s="59">
        <f>VLOOKUP(A55,'прыжки ГТО'!$B$8:$I$101,8,FALSE)</f>
        <v>13</v>
      </c>
      <c r="J55" s="138">
        <f>VLOOKUP(A55,'метание ГТО'!$B$8:$I$105,7,FALSE)</f>
        <v>31</v>
      </c>
      <c r="K55" s="59">
        <f>VLOOKUP(A55,'метание ГТО'!$B$8:$I$105,8,FALSE)</f>
        <v>12</v>
      </c>
      <c r="L55" s="58">
        <f>VLOOKUP(A55,'отжим.подтяг. ГТО'!$B$8:$E$196,4,FALSE)</f>
        <v>13</v>
      </c>
      <c r="M55" s="59">
        <f>VLOOKUP(A55,'отжим.подтяг. ГТО'!$B$8:$F$196,5,FALSE)</f>
        <v>9</v>
      </c>
      <c r="N55" s="58" t="str">
        <f>VLOOKUP(A55,'плавание ГТО'!$B$7:$F$71,4,FALSE)</f>
        <v>43,41</v>
      </c>
      <c r="O55" s="59">
        <f>VLOOKUP(A55,'плавание ГТО'!$B$7:$F$71,5,FALSE)</f>
        <v>8</v>
      </c>
      <c r="P55" s="58">
        <f>VLOOKUP(A55,'стрельба ГТО'!$B$43:J$198,9,FALSE)</f>
        <v>5</v>
      </c>
      <c r="Q55" s="59">
        <f>VLOOKUP(A55,'стрельба ГТО'!$B$8:$K$198,10,FALSE)</f>
        <v>18</v>
      </c>
      <c r="R55" s="58">
        <f>E55+G55+I55+K55+M55+O55+Q55</f>
        <v>104</v>
      </c>
      <c r="S55" s="58">
        <v>16</v>
      </c>
      <c r="T55" s="58">
        <f>LOOKUP(S55,$V$1:$BI$1,$V$2:$BI$2)</f>
        <v>125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</row>
    <row r="56" spans="1:61" s="5" customFormat="1" ht="15" customHeight="1">
      <c r="A56" s="6">
        <v>355</v>
      </c>
      <c r="B56" s="18" t="str">
        <f>VLOOKUP(A56,'База ГТО'!$A$1:$C$280,2,FALSE)</f>
        <v>Мухтаров Руслан</v>
      </c>
      <c r="C56" s="18" t="str">
        <f>VLOOKUP(A56,'База ГТО'!$A$1:$C$280,3,FALSE)</f>
        <v>Мин-во сельского хозяйства</v>
      </c>
      <c r="D56" s="58" t="str">
        <f>VLOOKUP(A56,'60м ГТО'!$B$13:$F$117,4,FALSE)</f>
        <v>9,6</v>
      </c>
      <c r="E56" s="59">
        <f>VLOOKUP(A56,'60м ГТО'!$B$13:$F$117,5,FALSE)</f>
        <v>24</v>
      </c>
      <c r="F56" s="58" t="str">
        <f>VLOOKUP(A56,'1000-2000м ГТО'!$B$7:$F$187,4,FALSE)</f>
        <v>11:31,8</v>
      </c>
      <c r="G56" s="59">
        <f>VLOOKUP(A56,'1000-2000м ГТО'!$B$7:$F$187,5,FALSE)</f>
        <v>3</v>
      </c>
      <c r="H56" s="58">
        <f>VLOOKUP(A56,'прыжки ГТО'!$B$8:$I$101,7,FALSE)</f>
        <v>219</v>
      </c>
      <c r="I56" s="59">
        <f>VLOOKUP(A56,'прыжки ГТО'!$B$8:$I$101,8,FALSE)</f>
        <v>23</v>
      </c>
      <c r="J56" s="138">
        <f>VLOOKUP(A56,'метание ГТО'!$B$8:$I$105,7,FALSE)</f>
        <v>29</v>
      </c>
      <c r="K56" s="59">
        <f>VLOOKUP(A56,'метание ГТО'!$B$8:$I$105,8,FALSE)</f>
        <v>16</v>
      </c>
      <c r="L56" s="58">
        <f>VLOOKUP(A56,'отжим.подтяг. ГТО'!$B$8:$E$196,4,FALSE)</f>
        <v>12</v>
      </c>
      <c r="M56" s="59">
        <f>VLOOKUP(A56,'отжим.подтяг. ГТО'!$B$8:$F$196,5,FALSE)</f>
        <v>10</v>
      </c>
      <c r="N56" s="58" t="str">
        <f>VLOOKUP(A56,'плавание ГТО'!$B$7:$F$71,4,FALSE)</f>
        <v>49,59</v>
      </c>
      <c r="O56" s="59">
        <f>VLOOKUP(A56,'плавание ГТО'!$B$7:$F$71,5,FALSE)</f>
        <v>15</v>
      </c>
      <c r="P56" s="58">
        <f>VLOOKUP(A56,'стрельба ГТО'!$B$43:J$198,9,FALSE)</f>
        <v>7</v>
      </c>
      <c r="Q56" s="59">
        <f>VLOOKUP(A56,'стрельба ГТО'!$B$8:$K$198,10,FALSE)</f>
        <v>16</v>
      </c>
      <c r="R56" s="58">
        <f t="shared" si="2"/>
        <v>107</v>
      </c>
      <c r="S56" s="58">
        <v>17</v>
      </c>
      <c r="T56" s="58">
        <f t="shared" si="3"/>
        <v>120</v>
      </c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1" s="5" customFormat="1" ht="15" customHeight="1">
      <c r="A57" s="6">
        <v>294</v>
      </c>
      <c r="B57" s="18" t="str">
        <f>VLOOKUP(A57,'База ГТО'!$A$1:$C$280,2,FALSE)</f>
        <v>Бочкарев Александр</v>
      </c>
      <c r="C57" s="18" t="str">
        <f>VLOOKUP(A57,'База ГТО'!$A$1:$C$280,3,FALSE)</f>
        <v>Мин-во образования</v>
      </c>
      <c r="D57" s="58" t="str">
        <f>VLOOKUP(A57,'60м ГТО'!$B$13:$F$117,4,FALSE)</f>
        <v>9,0</v>
      </c>
      <c r="E57" s="59">
        <f>VLOOKUP(A57,'60м ГТО'!$B$13:$F$117,5,FALSE)</f>
        <v>13</v>
      </c>
      <c r="F57" s="58" t="str">
        <f>VLOOKUP(A57,'1000-2000м ГТО'!$B$7:$F$187,4,FALSE)</f>
        <v>9:08,7</v>
      </c>
      <c r="G57" s="59">
        <f>VLOOKUP(A57,'1000-2000м ГТО'!$B$7:$F$187,5,FALSE)</f>
        <v>16</v>
      </c>
      <c r="H57" s="58">
        <f>VLOOKUP(A57,'прыжки ГТО'!$B$8:$I$101,7,FALSE)</f>
        <v>219</v>
      </c>
      <c r="I57" s="59">
        <f>VLOOKUP(A57,'прыжки ГТО'!$B$8:$I$101,8,FALSE)</f>
        <v>23</v>
      </c>
      <c r="J57" s="138">
        <f>VLOOKUP(A57,'метание ГТО'!$B$8:$I$105,7,FALSE)</f>
        <v>29.5</v>
      </c>
      <c r="K57" s="59">
        <f>VLOOKUP(A57,'метание ГТО'!$B$8:$I$105,8,FALSE)</f>
        <v>15</v>
      </c>
      <c r="L57" s="58">
        <f>VLOOKUP(A57,'отжим.подтяг. ГТО'!$B$8:$E$196,4,FALSE)</f>
        <v>11</v>
      </c>
      <c r="M57" s="59">
        <f>VLOOKUP(A57,'отжим.подтяг. ГТО'!$B$8:$F$196,5,FALSE)</f>
        <v>14</v>
      </c>
      <c r="N57" s="58" t="str">
        <f>VLOOKUP(A57,'плавание ГТО'!$B$7:$F$71,4,FALSE)</f>
        <v>39,88</v>
      </c>
      <c r="O57" s="59">
        <f>VLOOKUP(A57,'плавание ГТО'!$B$7:$F$71,5,FALSE)</f>
        <v>4</v>
      </c>
      <c r="P57" s="58">
        <f>VLOOKUP(A57,'стрельба ГТО'!$B$43:J$198,9,FALSE)</f>
        <v>0</v>
      </c>
      <c r="Q57" s="59">
        <f>VLOOKUP(A57,'стрельба ГТО'!$B$8:$K$198,10,FALSE)</f>
        <v>26</v>
      </c>
      <c r="R57" s="58">
        <f t="shared" si="2"/>
        <v>111</v>
      </c>
      <c r="S57" s="58">
        <v>18</v>
      </c>
      <c r="T57" s="58">
        <f t="shared" si="3"/>
        <v>115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1" s="5" customFormat="1" ht="15" customHeight="1">
      <c r="A58" s="6">
        <v>358</v>
      </c>
      <c r="B58" s="18" t="str">
        <f>VLOOKUP(A58,'База ГТО'!$A$1:$C$280,2,FALSE)</f>
        <v>Исаев Вадим</v>
      </c>
      <c r="C58" s="18" t="str">
        <f>VLOOKUP(A58,'База ГТО'!$A$1:$C$280,3,FALSE)</f>
        <v>Мин-во экономики</v>
      </c>
      <c r="D58" s="58" t="str">
        <f>VLOOKUP(A58,'60м ГТО'!$B$13:$F$117,4,FALSE)</f>
        <v>8,5</v>
      </c>
      <c r="E58" s="59">
        <f>VLOOKUP(A58,'60м ГТО'!$B$13:$F$117,5,FALSE)</f>
        <v>6</v>
      </c>
      <c r="F58" s="58" t="str">
        <f>VLOOKUP(A58,'1000-2000м ГТО'!$B$7:$F$187,4,FALSE)</f>
        <v>9:07,6</v>
      </c>
      <c r="G58" s="59">
        <f>VLOOKUP(A58,'1000-2000м ГТО'!$B$7:$F$187,5,FALSE)</f>
        <v>14</v>
      </c>
      <c r="H58" s="58">
        <f>VLOOKUP(A58,'прыжки ГТО'!$B$8:$I$101,7,FALSE)</f>
        <v>258</v>
      </c>
      <c r="I58" s="59">
        <f>VLOOKUP(A58,'прыжки ГТО'!$B$8:$I$101,8,FALSE)</f>
        <v>3</v>
      </c>
      <c r="J58" s="138">
        <f>VLOOKUP(A58,'метание ГТО'!$B$8:$I$105,7,FALSE)</f>
        <v>22.5</v>
      </c>
      <c r="K58" s="59">
        <f>VLOOKUP(A58,'метание ГТО'!$B$8:$I$105,8,FALSE)</f>
        <v>26</v>
      </c>
      <c r="L58" s="58">
        <f>VLOOKUP(A58,'отжим.подтяг. ГТО'!$B$8:$E$196,4,FALSE)</f>
        <v>10</v>
      </c>
      <c r="M58" s="59">
        <f>VLOOKUP(A58,'отжим.подтяг. ГТО'!$B$8:$F$196,5,FALSE)</f>
        <v>16</v>
      </c>
      <c r="N58" s="58" t="str">
        <f>VLOOKUP(A58,'плавание ГТО'!$B$7:$F$71,4,FALSE)</f>
        <v>1:02,67</v>
      </c>
      <c r="O58" s="59">
        <f>VLOOKUP(A58,'плавание ГТО'!$B$7:$F$71,5,FALSE)</f>
        <v>25</v>
      </c>
      <c r="P58" s="58">
        <f>VLOOKUP(A58,'стрельба ГТО'!$B$43:J$198,9,FALSE)</f>
        <v>0</v>
      </c>
      <c r="Q58" s="59">
        <f>VLOOKUP(A58,'стрельба ГТО'!$B$8:$K$198,10,FALSE)</f>
        <v>26</v>
      </c>
      <c r="R58" s="58">
        <f t="shared" si="2"/>
        <v>116</v>
      </c>
      <c r="S58" s="58">
        <v>19</v>
      </c>
      <c r="T58" s="58">
        <f t="shared" si="3"/>
        <v>110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</row>
    <row r="59" spans="1:61" s="5" customFormat="1" ht="15" customHeight="1">
      <c r="A59" s="6">
        <v>10</v>
      </c>
      <c r="B59" s="18" t="str">
        <f>VLOOKUP(A59,'База ГТО'!$A$1:$C$280,2,FALSE)</f>
        <v>Дубын Евгений</v>
      </c>
      <c r="C59" s="103" t="str">
        <f>VLOOKUP(A59,'База ГТО'!$A$1:$C$280,3,FALSE)</f>
        <v>Мин-во промышл.,разв. предпр-ва, инновац.политики и информатизации</v>
      </c>
      <c r="D59" s="58" t="str">
        <f>VLOOKUP(A59,'60м ГТО'!$B$13:$F$117,4,FALSE)</f>
        <v>9,0</v>
      </c>
      <c r="E59" s="59">
        <f>VLOOKUP(A59,'60м ГТО'!$B$13:$F$117,5,FALSE)</f>
        <v>13</v>
      </c>
      <c r="F59" s="58" t="str">
        <f>VLOOKUP(A59,'1000-2000м ГТО'!$B$7:$F$187,4,FALSE)</f>
        <v>8:51,9</v>
      </c>
      <c r="G59" s="59">
        <f>VLOOKUP(A59,'1000-2000м ГТО'!$B$7:$F$187,5,FALSE)</f>
        <v>11</v>
      </c>
      <c r="H59" s="58">
        <f>VLOOKUP(A59,'прыжки ГТО'!$B$8:$I$101,7,FALSE)</f>
        <v>227</v>
      </c>
      <c r="I59" s="59">
        <f>VLOOKUP(A59,'прыжки ГТО'!$B$8:$I$101,8,FALSE)</f>
        <v>18</v>
      </c>
      <c r="J59" s="138">
        <f>VLOOKUP(A59,'метание ГТО'!$B$8:$I$105,7,FALSE)</f>
        <v>27</v>
      </c>
      <c r="K59" s="59">
        <f>VLOOKUP(A59,'метание ГТО'!$B$8:$I$105,8,FALSE)</f>
        <v>21</v>
      </c>
      <c r="L59" s="58">
        <f>VLOOKUP(A59,'отжим.подтяг. ГТО'!$B$8:$E$196,4,FALSE)</f>
        <v>6</v>
      </c>
      <c r="M59" s="59">
        <f>VLOOKUP(A59,'отжим.подтяг. ГТО'!$B$8:$F$196,5,FALSE)</f>
        <v>26</v>
      </c>
      <c r="N59" s="58" t="str">
        <f>VLOOKUP(A59,'плавание ГТО'!$B$7:$F$71,4,FALSE)</f>
        <v>:</v>
      </c>
      <c r="O59" s="59">
        <f>VLOOKUP(A59,'плавание ГТО'!$B$7:$F$71,5,FALSE)</f>
        <v>27</v>
      </c>
      <c r="P59" s="58">
        <f>VLOOKUP(A59,'стрельба ГТО'!$B$43:J$198,9,FALSE)</f>
        <v>20</v>
      </c>
      <c r="Q59" s="59">
        <f>VLOOKUP(A59,'стрельба ГТО'!$B$8:$K$198,10,FALSE)</f>
        <v>3</v>
      </c>
      <c r="R59" s="58">
        <f>E59+G59+I59+K59+M59+O59+Q59</f>
        <v>119</v>
      </c>
      <c r="S59" s="58">
        <v>20</v>
      </c>
      <c r="T59" s="58">
        <f>LOOKUP(S59,$V$1:$BI$1,$V$2:$BI$2)</f>
        <v>105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</row>
    <row r="60" spans="1:61" s="5" customFormat="1" ht="15" customHeight="1">
      <c r="A60" s="6">
        <v>103</v>
      </c>
      <c r="B60" s="18" t="str">
        <f>VLOOKUP(A60,'База ГТО'!$A$1:$C$280,2,FALSE)</f>
        <v>Трушин Алексей</v>
      </c>
      <c r="C60" s="18" t="str">
        <f>VLOOKUP(A60,'База ГТО'!$A$1:$C$280,3,FALSE)</f>
        <v>Мин-во лесного,охотн. хоз-ва и природопольз.</v>
      </c>
      <c r="D60" s="58" t="str">
        <f>VLOOKUP(A60,'60м ГТО'!$B$13:$F$117,4,FALSE)</f>
        <v>9,9</v>
      </c>
      <c r="E60" s="59">
        <f>VLOOKUP(A60,'60м ГТО'!$B$13:$F$117,5,FALSE)</f>
        <v>27</v>
      </c>
      <c r="F60" s="58" t="str">
        <f>VLOOKUP(A60,'1000-2000м ГТО'!$B$7:$F$187,4,FALSE)</f>
        <v>9:18,0</v>
      </c>
      <c r="G60" s="59">
        <f>VLOOKUP(A60,'1000-2000м ГТО'!$B$7:$F$187,5,FALSE)</f>
        <v>20</v>
      </c>
      <c r="H60" s="58">
        <f>VLOOKUP(A60,'прыжки ГТО'!$B$8:$I$101,7,FALSE)</f>
        <v>223</v>
      </c>
      <c r="I60" s="59">
        <f>VLOOKUP(A60,'прыжки ГТО'!$B$8:$I$101,8,FALSE)</f>
        <v>21</v>
      </c>
      <c r="J60" s="138">
        <f>VLOOKUP(A60,'метание ГТО'!$B$8:$I$105,7,FALSE)</f>
        <v>28</v>
      </c>
      <c r="K60" s="59">
        <f>VLOOKUP(A60,'метание ГТО'!$B$8:$I$105,8,FALSE)</f>
        <v>17</v>
      </c>
      <c r="L60" s="58">
        <f>VLOOKUP(A60,'отжим.подтяг. ГТО'!$B$8:$E$196,4,FALSE)</f>
        <v>12</v>
      </c>
      <c r="M60" s="59">
        <f>VLOOKUP(A60,'отжим.подтяг. ГТО'!$B$8:$F$196,5,FALSE)</f>
        <v>10</v>
      </c>
      <c r="N60" s="58" t="str">
        <f>VLOOKUP(A60,'плавание ГТО'!$B$7:$F$71,4,FALSE)</f>
        <v>52,75</v>
      </c>
      <c r="O60" s="59">
        <f>VLOOKUP(A60,'плавание ГТО'!$B$7:$F$71,5,FALSE)</f>
        <v>18</v>
      </c>
      <c r="P60" s="58">
        <f>VLOOKUP(A60,'стрельба ГТО'!$B$43:J$198,9,FALSE)</f>
        <v>15</v>
      </c>
      <c r="Q60" s="59">
        <f>VLOOKUP(A60,'стрельба ГТО'!$B$8:$K$198,10,FALSE)</f>
        <v>6</v>
      </c>
      <c r="R60" s="58">
        <f t="shared" si="2"/>
        <v>119</v>
      </c>
      <c r="S60" s="58">
        <v>21</v>
      </c>
      <c r="T60" s="58">
        <f t="shared" si="3"/>
        <v>100</v>
      </c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</row>
    <row r="61" spans="1:61" s="5" customFormat="1" ht="15" customHeight="1">
      <c r="A61" s="6">
        <v>14</v>
      </c>
      <c r="B61" s="18" t="str">
        <f>VLOOKUP(A61,'База ГТО'!$A$1:$C$280,2,FALSE)</f>
        <v>Шеменев Дмитрий</v>
      </c>
      <c r="C61" s="18" t="str">
        <f>VLOOKUP(A61,'База ГТО'!$A$1:$C$280,3,FALSE)</f>
        <v>Управ-ие по регулированию КС и закупкам</v>
      </c>
      <c r="D61" s="58" t="str">
        <f>VLOOKUP(A61,'60м ГТО'!$B$13:$F$117,4,FALSE)</f>
        <v>8,9</v>
      </c>
      <c r="E61" s="59">
        <f>VLOOKUP(A61,'60м ГТО'!$B$13:$F$117,5,FALSE)</f>
        <v>12</v>
      </c>
      <c r="F61" s="58" t="str">
        <f>VLOOKUP(A61,'1000-2000м ГТО'!$B$7:$F$187,4,FALSE)</f>
        <v>13:11,1</v>
      </c>
      <c r="G61" s="59">
        <f>VLOOKUP(A61,'1000-2000м ГТО'!$B$7:$F$187,5,FALSE)</f>
        <v>6</v>
      </c>
      <c r="H61" s="58">
        <f>VLOOKUP(A61,'прыжки ГТО'!$B$8:$I$101,7,FALSE)</f>
        <v>228</v>
      </c>
      <c r="I61" s="59">
        <f>VLOOKUP(A61,'прыжки ГТО'!$B$8:$I$101,8,FALSE)</f>
        <v>17</v>
      </c>
      <c r="J61" s="138">
        <f>VLOOKUP(A61,'метание ГТО'!$B$8:$I$105,7,FALSE)</f>
        <v>20</v>
      </c>
      <c r="K61" s="59">
        <f>VLOOKUP(A61,'метание ГТО'!$B$8:$I$105,8,FALSE)</f>
        <v>29</v>
      </c>
      <c r="L61" s="58">
        <f>VLOOKUP(A61,'отжим.подтяг. ГТО'!$B$8:$E$196,4,FALSE)</f>
        <v>10</v>
      </c>
      <c r="M61" s="59">
        <f>VLOOKUP(A61,'отжим.подтяг. ГТО'!$B$8:$F$196,5,FALSE)</f>
        <v>16</v>
      </c>
      <c r="N61" s="58" t="str">
        <f>VLOOKUP(A61,'плавание ГТО'!$B$7:$F$71,4,FALSE)</f>
        <v>58,42</v>
      </c>
      <c r="O61" s="59">
        <f>VLOOKUP(A61,'плавание ГТО'!$B$7:$F$71,5,FALSE)</f>
        <v>24</v>
      </c>
      <c r="P61" s="58">
        <f>VLOOKUP(A61,'стрельба ГТО'!$B$43:J$198,9,FALSE)</f>
        <v>6</v>
      </c>
      <c r="Q61" s="59">
        <f>VLOOKUP(A61,'стрельба ГТО'!$B$8:$K$198,10,FALSE)</f>
        <v>17</v>
      </c>
      <c r="R61" s="58">
        <f t="shared" si="2"/>
        <v>121</v>
      </c>
      <c r="S61" s="58">
        <v>22</v>
      </c>
      <c r="T61" s="58">
        <f t="shared" si="3"/>
        <v>96</v>
      </c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</row>
    <row r="62" spans="1:61" s="5" customFormat="1" ht="18" customHeight="1">
      <c r="A62" s="6">
        <v>384</v>
      </c>
      <c r="B62" s="18" t="str">
        <f>VLOOKUP(A62,'База ГТО'!$A$1:$C$280,2,FALSE)</f>
        <v>Бодров Анатолий</v>
      </c>
      <c r="C62" s="18" t="str">
        <f>VLOOKUP(A62,'База ГТО'!$A$1:$C$280,3,FALSE)</f>
        <v>Департамент информац-ой политики и СМИ</v>
      </c>
      <c r="D62" s="58" t="str">
        <f>VLOOKUP(A62,'60м ГТО'!$B$13:$F$117,4,FALSE)</f>
        <v>9,8</v>
      </c>
      <c r="E62" s="59">
        <f>VLOOKUP(A62,'60м ГТО'!$B$13:$F$117,5,FALSE)</f>
        <v>25</v>
      </c>
      <c r="F62" s="58" t="str">
        <f>VLOOKUP(A62,'1000-2000м ГТО'!$B$7:$F$187,4,FALSE)</f>
        <v>12:35,5</v>
      </c>
      <c r="G62" s="59">
        <f>VLOOKUP(A62,'1000-2000м ГТО'!$B$7:$F$187,5,FALSE)</f>
        <v>5</v>
      </c>
      <c r="H62" s="58">
        <f>VLOOKUP(A62,'прыжки ГТО'!$B$8:$I$101,7,FALSE)</f>
        <v>210</v>
      </c>
      <c r="I62" s="59">
        <f>VLOOKUP(A62,'прыжки ГТО'!$B$8:$I$101,8,FALSE)</f>
        <v>27</v>
      </c>
      <c r="J62" s="138">
        <f>VLOOKUP(A62,'метание ГТО'!$B$8:$I$105,7,FALSE)</f>
        <v>27</v>
      </c>
      <c r="K62" s="59">
        <f>VLOOKUP(A62,'метание ГТО'!$B$8:$I$105,8,FALSE)</f>
        <v>21</v>
      </c>
      <c r="L62" s="58">
        <f>VLOOKUP(A62,'отжим.подтяг. ГТО'!$B$8:$E$196,4,FALSE)</f>
        <v>5</v>
      </c>
      <c r="M62" s="59">
        <f>VLOOKUP(A62,'отжим.подтяг. ГТО'!$B$8:$F$196,5,FALSE)</f>
        <v>27</v>
      </c>
      <c r="N62" s="58" t="str">
        <f>VLOOKUP(A62,'плавание ГТО'!$B$7:$F$71,4,FALSE)</f>
        <v>47,01</v>
      </c>
      <c r="O62" s="59">
        <f>VLOOKUP(A62,'плавание ГТО'!$B$7:$F$71,5,FALSE)</f>
        <v>13</v>
      </c>
      <c r="P62" s="58">
        <f>VLOOKUP(A62,'стрельба ГТО'!$B$43:J$198,9,FALSE)</f>
        <v>12</v>
      </c>
      <c r="Q62" s="59">
        <f>VLOOKUP(A62,'стрельба ГТО'!$B$8:$K$198,10,FALSE)</f>
        <v>8</v>
      </c>
      <c r="R62" s="58">
        <f t="shared" si="2"/>
        <v>126</v>
      </c>
      <c r="S62" s="58">
        <v>23</v>
      </c>
      <c r="T62" s="58">
        <f t="shared" si="3"/>
        <v>92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</row>
    <row r="63" spans="1:61" s="5" customFormat="1" ht="15" customHeight="1">
      <c r="A63" s="6">
        <v>370</v>
      </c>
      <c r="B63" s="18" t="str">
        <f>VLOOKUP(A63,'База ГТО'!$A$1:$C$280,2,FALSE)</f>
        <v>Шумилов Антон</v>
      </c>
      <c r="C63" s="18" t="str">
        <f>VLOOKUP(A63,'База ГТО'!$A$1:$C$280,3,FALSE)</f>
        <v>Мин-во труда, соц.защиты и демографии</v>
      </c>
      <c r="D63" s="58" t="str">
        <f>VLOOKUP(A63,'60м ГТО'!$B$13:$F$117,4,FALSE)</f>
        <v>9,4</v>
      </c>
      <c r="E63" s="59">
        <f>VLOOKUP(A63,'60м ГТО'!$B$13:$F$117,5,FALSE)</f>
        <v>19</v>
      </c>
      <c r="F63" s="58" t="str">
        <f>VLOOKUP(A63,'1000-2000м ГТО'!$B$7:$F$187,4,FALSE)</f>
        <v>9:18,3</v>
      </c>
      <c r="G63" s="59">
        <f>VLOOKUP(A63,'1000-2000м ГТО'!$B$7:$F$187,5,FALSE)</f>
        <v>21</v>
      </c>
      <c r="H63" s="58">
        <f>VLOOKUP(A63,'прыжки ГТО'!$B$8:$I$101,7,FALSE)</f>
        <v>250</v>
      </c>
      <c r="I63" s="59">
        <f>VLOOKUP(A63,'прыжки ГТО'!$B$8:$I$101,8,FALSE)</f>
        <v>6</v>
      </c>
      <c r="J63" s="138">
        <f>VLOOKUP(A63,'метание ГТО'!$B$8:$I$105,7,FALSE)</f>
        <v>25</v>
      </c>
      <c r="K63" s="59">
        <f>VLOOKUP(A63,'метание ГТО'!$B$8:$I$105,8,FALSE)</f>
        <v>25</v>
      </c>
      <c r="L63" s="58">
        <f>VLOOKUP(A63,'отжим.подтяг. ГТО'!$B$8:$E$196,4,FALSE)</f>
        <v>4</v>
      </c>
      <c r="M63" s="59">
        <f>VLOOKUP(A63,'отжим.подтяг. ГТО'!$B$8:$F$196,5,FALSE)</f>
        <v>28</v>
      </c>
      <c r="N63" s="58" t="str">
        <f>VLOOKUP(A63,'плавание ГТО'!$B$7:$F$71,4,FALSE)</f>
        <v>53,28</v>
      </c>
      <c r="O63" s="59">
        <f>VLOOKUP(A63,'плавание ГТО'!$B$7:$F$71,5,FALSE)</f>
        <v>21</v>
      </c>
      <c r="P63" s="58">
        <f>VLOOKUP(A63,'стрельба ГТО'!$B$43:J$198,9,FALSE)</f>
        <v>14</v>
      </c>
      <c r="Q63" s="59">
        <f>VLOOKUP(A63,'стрельба ГТО'!$B$8:$K$198,10,FALSE)</f>
        <v>7</v>
      </c>
      <c r="R63" s="58">
        <f t="shared" si="2"/>
        <v>127</v>
      </c>
      <c r="S63" s="58">
        <v>24</v>
      </c>
      <c r="T63" s="58">
        <f t="shared" si="3"/>
        <v>88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</row>
    <row r="64" spans="1:61" s="5" customFormat="1" ht="15" customHeight="1">
      <c r="A64" s="6">
        <v>380</v>
      </c>
      <c r="B64" s="18" t="str">
        <f>VLOOKUP(A64,'База ГТО'!$A$1:$C$280,2,FALSE)</f>
        <v>Андриянов Евгений</v>
      </c>
      <c r="C64" s="18" t="str">
        <f>VLOOKUP(A64,'База ГТО'!$A$1:$C$280,3,FALSE)</f>
        <v>Мин-во здравоохранения</v>
      </c>
      <c r="D64" s="58" t="str">
        <f>VLOOKUP(A64,'60м ГТО'!$B$13:$F$117,4,FALSE)</f>
        <v>9,0</v>
      </c>
      <c r="E64" s="59">
        <f>VLOOKUP(A64,'60м ГТО'!$B$13:$F$117,5,FALSE)</f>
        <v>13</v>
      </c>
      <c r="F64" s="58" t="str">
        <f>VLOOKUP(A64,'1000-2000м ГТО'!$B$7:$F$187,4,FALSE)</f>
        <v>9:24,0</v>
      </c>
      <c r="G64" s="59">
        <f>VLOOKUP(A64,'1000-2000м ГТО'!$B$7:$F$187,5,FALSE)</f>
        <v>23</v>
      </c>
      <c r="H64" s="58">
        <f>VLOOKUP(A64,'прыжки ГТО'!$B$8:$I$101,7,FALSE)</f>
        <v>225</v>
      </c>
      <c r="I64" s="59">
        <f>VLOOKUP(A64,'прыжки ГТО'!$B$8:$I$101,8,FALSE)</f>
        <v>19</v>
      </c>
      <c r="J64" s="138">
        <f>VLOOKUP(A64,'метание ГТО'!$B$8:$I$105,7,FALSE)</f>
        <v>26</v>
      </c>
      <c r="K64" s="59">
        <f>VLOOKUP(A64,'метание ГТО'!$B$8:$I$105,8,FALSE)</f>
        <v>23</v>
      </c>
      <c r="L64" s="58">
        <f>VLOOKUP(A64,'отжим.подтяг. ГТО'!$B$8:$E$196,4,FALSE)</f>
        <v>12</v>
      </c>
      <c r="M64" s="59">
        <f>VLOOKUP(A64,'отжим.подтяг. ГТО'!$B$8:$F$196,5,FALSE)</f>
        <v>10</v>
      </c>
      <c r="N64" s="58" t="str">
        <f>VLOOKUP(A64,'плавание ГТО'!$B$7:$F$71,4,FALSE)</f>
        <v>52,71</v>
      </c>
      <c r="O64" s="59">
        <f>VLOOKUP(A64,'плавание ГТО'!$B$7:$F$71,5,FALSE)</f>
        <v>17</v>
      </c>
      <c r="P64" s="58">
        <f>VLOOKUP(A64,'стрельба ГТО'!$B$43:J$198,9,FALSE)</f>
        <v>2</v>
      </c>
      <c r="Q64" s="59">
        <f>VLOOKUP(A64,'стрельба ГТО'!$B$8:$K$198,10,FALSE)</f>
        <v>24</v>
      </c>
      <c r="R64" s="58">
        <f t="shared" si="2"/>
        <v>129</v>
      </c>
      <c r="S64" s="58">
        <v>25</v>
      </c>
      <c r="T64" s="58">
        <f t="shared" si="3"/>
        <v>84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</row>
    <row r="65" spans="1:61" s="5" customFormat="1" ht="15" customHeight="1">
      <c r="A65" s="6">
        <v>341</v>
      </c>
      <c r="B65" s="18" t="str">
        <f>VLOOKUP(A65,'База ГТО'!$A$1:$C$280,2,FALSE)</f>
        <v>Мартынов Николай</v>
      </c>
      <c r="C65" s="18" t="str">
        <f>VLOOKUP(A65,'База ГТО'!$A$1:$C$280,3,FALSE)</f>
        <v>Мин-во образования</v>
      </c>
      <c r="D65" s="58" t="str">
        <f>VLOOKUP(A65,'60м ГТО'!$B$13:$F$117,4,FALSE)</f>
        <v>9,5</v>
      </c>
      <c r="E65" s="59">
        <f>VLOOKUP(A65,'60м ГТО'!$B$13:$F$117,5,FALSE)</f>
        <v>22</v>
      </c>
      <c r="F65" s="58" t="str">
        <f>VLOOKUP(A65,'1000-2000м ГТО'!$B$7:$F$187,4,FALSE)</f>
        <v>8:54,7</v>
      </c>
      <c r="G65" s="59">
        <f>VLOOKUP(A65,'1000-2000м ГТО'!$B$7:$F$187,5,FALSE)</f>
        <v>12</v>
      </c>
      <c r="H65" s="58">
        <f>VLOOKUP(A65,'прыжки ГТО'!$B$8:$I$101,7,FALSE)</f>
        <v>220</v>
      </c>
      <c r="I65" s="59">
        <f>VLOOKUP(A65,'прыжки ГТО'!$B$8:$I$101,8,FALSE)</f>
        <v>22</v>
      </c>
      <c r="J65" s="138">
        <f>VLOOKUP(A65,'метание ГТО'!$B$8:$I$105,7,FALSE)</f>
        <v>28</v>
      </c>
      <c r="K65" s="59">
        <f>VLOOKUP(A65,'метание ГТО'!$B$8:$I$105,8,FALSE)</f>
        <v>17</v>
      </c>
      <c r="L65" s="58">
        <f>VLOOKUP(A65,'отжим.подтяг. ГТО'!$B$8:$E$196,4,FALSE)</f>
        <v>7</v>
      </c>
      <c r="M65" s="59">
        <f>VLOOKUP(A65,'отжим.подтяг. ГТО'!$B$8:$F$196,5,FALSE)</f>
        <v>25</v>
      </c>
      <c r="N65" s="58" t="str">
        <f>VLOOKUP(A65,'плавание ГТО'!$B$7:$F$71,4,FALSE)</f>
        <v>43,72</v>
      </c>
      <c r="O65" s="59">
        <f>VLOOKUP(A65,'плавание ГТО'!$B$7:$F$71,5,FALSE)</f>
        <v>9</v>
      </c>
      <c r="P65" s="58">
        <f>VLOOKUP(A65,'стрельба ГТО'!$B$43:J$198,9,FALSE)</f>
        <v>0</v>
      </c>
      <c r="Q65" s="59">
        <f>VLOOKUP(A65,'стрельба ГТО'!$B$8:$K$198,10,FALSE)</f>
        <v>26</v>
      </c>
      <c r="R65" s="58">
        <f t="shared" si="2"/>
        <v>133</v>
      </c>
      <c r="S65" s="58">
        <v>26</v>
      </c>
      <c r="T65" s="58">
        <f t="shared" si="3"/>
        <v>80</v>
      </c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</row>
    <row r="66" spans="1:61" s="5" customFormat="1" ht="15" customHeight="1">
      <c r="A66" s="6">
        <v>11</v>
      </c>
      <c r="B66" s="18" t="str">
        <f>VLOOKUP(A66,'База ГТО'!$A$1:$C$280,2,FALSE)</f>
        <v>Павлов Артем</v>
      </c>
      <c r="C66" s="103" t="str">
        <f>VLOOKUP(A66,'База ГТО'!$A$1:$C$280,3,FALSE)</f>
        <v>Мин-во промышл.,разв. предпр-ва, инновац.политики и информатизации</v>
      </c>
      <c r="D66" s="58" t="str">
        <f>VLOOKUP(A66,'60м ГТО'!$B$13:$F$117,4,FALSE)</f>
        <v>9,4</v>
      </c>
      <c r="E66" s="59">
        <f>VLOOKUP(A66,'60м ГТО'!$B$13:$F$117,5,FALSE)</f>
        <v>19</v>
      </c>
      <c r="F66" s="58" t="str">
        <f>VLOOKUP(A66,'1000-2000м ГТО'!$B$7:$F$187,4,FALSE)</f>
        <v>9:24,0</v>
      </c>
      <c r="G66" s="59">
        <f>VLOOKUP(A66,'1000-2000м ГТО'!$B$7:$F$187,5,FALSE)</f>
        <v>23</v>
      </c>
      <c r="H66" s="58">
        <f>VLOOKUP(A66,'прыжки ГТО'!$B$8:$I$101,7,FALSE)</f>
        <v>225</v>
      </c>
      <c r="I66" s="59">
        <f>VLOOKUP(A66,'прыжки ГТО'!$B$8:$I$101,8,FALSE)</f>
        <v>19</v>
      </c>
      <c r="J66" s="138">
        <f>VLOOKUP(A66,'метание ГТО'!$B$8:$I$105,7,FALSE)</f>
        <v>26</v>
      </c>
      <c r="K66" s="59">
        <f>VLOOKUP(A66,'метание ГТО'!$B$8:$I$105,8,FALSE)</f>
        <v>23</v>
      </c>
      <c r="L66" s="58">
        <f>VLOOKUP(A66,'отжим.подтяг. ГТО'!$B$8:$E$196,4,FALSE)</f>
        <v>10</v>
      </c>
      <c r="M66" s="59">
        <f>VLOOKUP(A66,'отжим.подтяг. ГТО'!$B$8:$F$196,5,FALSE)</f>
        <v>16</v>
      </c>
      <c r="N66" s="58" t="str">
        <f>VLOOKUP(A66,'плавание ГТО'!$B$7:$F$71,4,FALSE)</f>
        <v>58,02</v>
      </c>
      <c r="O66" s="59">
        <f>VLOOKUP(A66,'плавание ГТО'!$B$7:$F$71,5,FALSE)</f>
        <v>22</v>
      </c>
      <c r="P66" s="58">
        <f>VLOOKUP(A66,'стрельба ГТО'!$B$43:J$198,9,FALSE)</f>
        <v>5</v>
      </c>
      <c r="Q66" s="59">
        <f>VLOOKUP(A66,'стрельба ГТО'!$B$8:$K$198,10,FALSE)</f>
        <v>18</v>
      </c>
      <c r="R66" s="58">
        <f t="shared" si="2"/>
        <v>140</v>
      </c>
      <c r="S66" s="58">
        <v>27</v>
      </c>
      <c r="T66" s="58">
        <f t="shared" si="3"/>
        <v>76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</row>
    <row r="67" spans="1:61" s="5" customFormat="1" ht="15" customHeight="1">
      <c r="A67" s="6">
        <v>342</v>
      </c>
      <c r="B67" s="18" t="str">
        <f>VLOOKUP(A67,'База ГТО'!$A$1:$C$280,2,FALSE)</f>
        <v>Казаков Сергей</v>
      </c>
      <c r="C67" s="18" t="str">
        <f>VLOOKUP(A67,'База ГТО'!$A$1:$C$280,3,FALSE)</f>
        <v>Законодательное Собрание</v>
      </c>
      <c r="D67" s="58" t="str">
        <f>VLOOKUP(A67,'60м ГТО'!$B$13:$F$117,4,FALSE)</f>
        <v>9,5</v>
      </c>
      <c r="E67" s="59">
        <f>VLOOKUP(A67,'60м ГТО'!$B$13:$F$117,5,FALSE)</f>
        <v>22</v>
      </c>
      <c r="F67" s="58">
        <f>VLOOKUP(A67,'1000-2000м ГТО'!$B$7:$F$187,4,FALSE)</f>
        <v>0</v>
      </c>
      <c r="G67" s="59">
        <f>VLOOKUP(A67,'1000-2000м ГТО'!$B$7:$F$187,5,FALSE)</f>
        <v>28</v>
      </c>
      <c r="H67" s="58">
        <f>VLOOKUP(A67,'прыжки ГТО'!$B$8:$I$101,7,FALSE)</f>
        <v>212</v>
      </c>
      <c r="I67" s="59">
        <f>VLOOKUP(A67,'прыжки ГТО'!$B$8:$I$101,8,FALSE)</f>
        <v>26</v>
      </c>
      <c r="J67" s="138">
        <f>VLOOKUP(A67,'метание ГТО'!$B$8:$I$105,7,FALSE)</f>
        <v>27.5</v>
      </c>
      <c r="K67" s="59">
        <f>VLOOKUP(A67,'метание ГТО'!$B$8:$I$105,8,FALSE)</f>
        <v>20</v>
      </c>
      <c r="L67" s="58">
        <f>VLOOKUP(A67,'отжим.подтяг. ГТО'!$B$8:$E$196,4,FALSE)</f>
        <v>8</v>
      </c>
      <c r="M67" s="59">
        <f>VLOOKUP(A67,'отжим.подтяг. ГТО'!$B$8:$F$196,5,FALSE)</f>
        <v>22</v>
      </c>
      <c r="N67" s="58" t="str">
        <f>VLOOKUP(A67,'плавание ГТО'!$B$7:$F$71,4,FALSE)</f>
        <v>43,75</v>
      </c>
      <c r="O67" s="59">
        <f>VLOOKUP(A67,'плавание ГТО'!$B$7:$F$71,5,FALSE)</f>
        <v>10</v>
      </c>
      <c r="P67" s="58">
        <f>VLOOKUP(A67,'стрельба ГТО'!$B$43:J$198,9,FALSE)</f>
        <v>10</v>
      </c>
      <c r="Q67" s="59">
        <f>VLOOKUP(A67,'стрельба ГТО'!$B$8:$K$198,10,FALSE)</f>
        <v>12</v>
      </c>
      <c r="R67" s="58">
        <f t="shared" si="2"/>
        <v>140</v>
      </c>
      <c r="S67" s="58">
        <v>28</v>
      </c>
      <c r="T67" s="58">
        <f t="shared" si="3"/>
        <v>72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</row>
    <row r="68" spans="1:61" s="5" customFormat="1" ht="15" customHeight="1">
      <c r="A68" s="6">
        <v>343</v>
      </c>
      <c r="B68" s="18" t="str">
        <f>VLOOKUP(A68,'База ГТО'!$A$1:$C$280,2,FALSE)</f>
        <v>Попов Александр</v>
      </c>
      <c r="C68" s="18" t="str">
        <f>VLOOKUP(A68,'База ГТО'!$A$1:$C$280,3,FALSE)</f>
        <v>Законодательное Собрание</v>
      </c>
      <c r="D68" s="58" t="str">
        <f>VLOOKUP(A68,'60м ГТО'!$B$13:$F$117,4,FALSE)</f>
        <v>9,8</v>
      </c>
      <c r="E68" s="59">
        <f>VLOOKUP(A68,'60м ГТО'!$B$13:$F$117,5,FALSE)</f>
        <v>25</v>
      </c>
      <c r="F68" s="58" t="str">
        <f>VLOOKUP(A68,'1000-2000м ГТО'!$B$7:$F$187,4,FALSE)</f>
        <v>9:13,6</v>
      </c>
      <c r="G68" s="59">
        <f>VLOOKUP(A68,'1000-2000м ГТО'!$B$7:$F$187,5,FALSE)</f>
        <v>17</v>
      </c>
      <c r="H68" s="58">
        <f>VLOOKUP(A68,'прыжки ГТО'!$B$8:$I$101,7,FALSE)</f>
        <v>200</v>
      </c>
      <c r="I68" s="59">
        <f>VLOOKUP(A68,'прыжки ГТО'!$B$8:$I$101,8,FALSE)</f>
        <v>28</v>
      </c>
      <c r="J68" s="138">
        <f>VLOOKUP(A68,'метание ГТО'!$B$8:$I$105,7,FALSE)</f>
        <v>20</v>
      </c>
      <c r="K68" s="59">
        <f>VLOOKUP(A68,'метание ГТО'!$B$8:$I$105,8,FALSE)</f>
        <v>28</v>
      </c>
      <c r="L68" s="58">
        <f>VLOOKUP(A68,'отжим.подтяг. ГТО'!$B$8:$E$196,4,FALSE)</f>
        <v>8</v>
      </c>
      <c r="M68" s="59">
        <f>VLOOKUP(A68,'отжим.подтяг. ГТО'!$B$8:$F$196,5,FALSE)</f>
        <v>22</v>
      </c>
      <c r="N68" s="58" t="str">
        <f>VLOOKUP(A68,'плавание ГТО'!$B$7:$F$71,4,FALSE)</f>
        <v>53,12</v>
      </c>
      <c r="O68" s="59">
        <f>VLOOKUP(A68,'плавание ГТО'!$B$7:$F$71,5,FALSE)</f>
        <v>20</v>
      </c>
      <c r="P68" s="58">
        <f>VLOOKUP(A68,'стрельба ГТО'!$B$43:J$198,9,FALSE)</f>
        <v>5</v>
      </c>
      <c r="Q68" s="59">
        <f>VLOOKUP(A68,'стрельба ГТО'!$B$8:$K$198,10,FALSE)</f>
        <v>18</v>
      </c>
      <c r="R68" s="58">
        <f t="shared" si="2"/>
        <v>158</v>
      </c>
      <c r="S68" s="58">
        <v>29</v>
      </c>
      <c r="T68" s="58">
        <f t="shared" si="3"/>
        <v>68</v>
      </c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</row>
    <row r="69" spans="1:61" s="5" customFormat="1" ht="15" customHeight="1">
      <c r="A69" s="6">
        <v>386</v>
      </c>
      <c r="B69" s="18" t="str">
        <f>VLOOKUP(A69,'База ГТО'!$A$1:$C$280,2,FALSE)</f>
        <v>Андреев Дмитрий</v>
      </c>
      <c r="C69" s="18" t="str">
        <f>VLOOKUP(A69,'База ГТО'!$A$1:$C$280,3,FALSE)</f>
        <v>Департамент информац-ой политики и СМИ</v>
      </c>
      <c r="D69" s="58" t="str">
        <f>VLOOKUP(A69,'60м ГТО'!$B$13:$F$117,4,FALSE)</f>
        <v>10,3</v>
      </c>
      <c r="E69" s="59">
        <f>VLOOKUP(A69,'60м ГТО'!$B$13:$F$117,5,FALSE)</f>
        <v>28</v>
      </c>
      <c r="F69" s="58" t="str">
        <f>VLOOKUP(A69,'1000-2000м ГТО'!$B$7:$F$187,4,FALSE)</f>
        <v>сошел</v>
      </c>
      <c r="G69" s="59">
        <f>VLOOKUP(A69,'1000-2000м ГТО'!$B$7:$F$187,5,FALSE)</f>
        <v>28</v>
      </c>
      <c r="H69" s="58">
        <f>VLOOKUP(A69,'прыжки ГТО'!$B$8:$I$101,7,FALSE)</f>
        <v>188</v>
      </c>
      <c r="I69" s="59">
        <f>VLOOKUP(A69,'прыжки ГТО'!$B$8:$I$101,8,FALSE)</f>
        <v>29</v>
      </c>
      <c r="J69" s="138">
        <f>VLOOKUP(A69,'метание ГТО'!$B$8:$I$105,7,FALSE)</f>
        <v>22</v>
      </c>
      <c r="K69" s="59">
        <f>VLOOKUP(A69,'метание ГТО'!$B$8:$I$105,8,FALSE)</f>
        <v>27</v>
      </c>
      <c r="L69" s="58">
        <f>VLOOKUP(A69,'отжим.подтяг. ГТО'!$B$8:$E$196,4,FALSE)</f>
        <v>1</v>
      </c>
      <c r="M69" s="59">
        <f>VLOOKUP(A69,'отжим.подтяг. ГТО'!$B$8:$F$196,5,FALSE)</f>
        <v>29</v>
      </c>
      <c r="N69" s="58" t="str">
        <f>VLOOKUP(A69,'плавание ГТО'!$B$7:$F$71,4,FALSE)</f>
        <v>:</v>
      </c>
      <c r="O69" s="59">
        <f>VLOOKUP(A69,'плавание ГТО'!$B$7:$F$71,5,FALSE)</f>
        <v>27</v>
      </c>
      <c r="P69" s="58">
        <f>VLOOKUP(A69,'стрельба ГТО'!$B$43:J$198,9,FALSE)</f>
        <v>4</v>
      </c>
      <c r="Q69" s="59">
        <f>VLOOKUP(A69,'стрельба ГТО'!$B$8:$K$198,10,FALSE)</f>
        <v>22</v>
      </c>
      <c r="R69" s="58">
        <f t="shared" si="2"/>
        <v>190</v>
      </c>
      <c r="S69" s="58">
        <v>30</v>
      </c>
      <c r="T69" s="58">
        <f t="shared" si="3"/>
        <v>64</v>
      </c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</row>
    <row r="70" spans="1:61" s="5" customFormat="1" ht="15" customHeight="1">
      <c r="A70" s="8"/>
      <c r="D70" s="60"/>
      <c r="E70" s="60"/>
      <c r="F70" s="60"/>
      <c r="G70" s="60"/>
      <c r="H70" s="60"/>
      <c r="I70" s="60"/>
      <c r="J70" s="139"/>
      <c r="K70" s="60"/>
      <c r="L70" s="60"/>
      <c r="M70" s="60"/>
      <c r="N70" s="60"/>
      <c r="O70" s="60"/>
      <c r="P70" s="60"/>
      <c r="Q70" s="60"/>
      <c r="R70" s="60"/>
      <c r="S70" s="60"/>
      <c r="T70" s="60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</row>
    <row r="71" spans="1:61" s="5" customFormat="1" ht="15" customHeight="1">
      <c r="A71" s="8"/>
      <c r="D71" s="60"/>
      <c r="E71" s="60"/>
      <c r="F71" s="60"/>
      <c r="G71" s="60"/>
      <c r="H71" s="60"/>
      <c r="I71" s="60"/>
      <c r="J71" s="139"/>
      <c r="K71" s="60"/>
      <c r="L71" s="60"/>
      <c r="M71" s="60"/>
      <c r="N71" s="60"/>
      <c r="O71" s="60"/>
      <c r="P71" s="60"/>
      <c r="Q71" s="60"/>
      <c r="R71" s="60"/>
      <c r="S71" s="60"/>
      <c r="T71" s="60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</row>
    <row r="72" spans="1:61" s="5" customFormat="1" ht="15" customHeight="1">
      <c r="A72" s="8"/>
      <c r="D72" s="60"/>
      <c r="E72" s="60"/>
      <c r="F72" s="60"/>
      <c r="G72" s="60"/>
      <c r="H72" s="60"/>
      <c r="I72" s="60"/>
      <c r="J72" s="139"/>
      <c r="K72" s="60"/>
      <c r="L72" s="60"/>
      <c r="M72" s="60"/>
      <c r="N72" s="60"/>
      <c r="O72" s="60"/>
      <c r="P72" s="60"/>
      <c r="Q72" s="60"/>
      <c r="R72" s="60"/>
      <c r="S72" s="60"/>
      <c r="T72" s="60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</row>
    <row r="73" spans="1:61" s="5" customFormat="1" ht="15" customHeight="1">
      <c r="A73" s="8"/>
      <c r="D73" s="60"/>
      <c r="E73" s="60"/>
      <c r="F73" s="60"/>
      <c r="G73" s="60"/>
      <c r="H73" s="60"/>
      <c r="I73" s="60"/>
      <c r="J73" s="139"/>
      <c r="K73" s="60"/>
      <c r="L73" s="60"/>
      <c r="M73" s="60"/>
      <c r="N73" s="60"/>
      <c r="O73" s="60"/>
      <c r="P73" s="60"/>
      <c r="Q73" s="60"/>
      <c r="R73" s="60"/>
      <c r="S73" s="60"/>
      <c r="T73" s="60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</row>
    <row r="74" spans="1:61" s="5" customFormat="1" ht="15" customHeight="1">
      <c r="A74" s="8"/>
      <c r="D74" s="60"/>
      <c r="E74" s="60"/>
      <c r="F74" s="60"/>
      <c r="G74" s="60"/>
      <c r="H74" s="60"/>
      <c r="I74" s="60"/>
      <c r="J74" s="139"/>
      <c r="K74" s="60"/>
      <c r="L74" s="60"/>
      <c r="M74" s="60"/>
      <c r="N74" s="60"/>
      <c r="O74" s="60"/>
      <c r="P74" s="60"/>
      <c r="Q74" s="60"/>
      <c r="R74" s="60"/>
      <c r="S74" s="60"/>
      <c r="T74" s="60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</row>
    <row r="75" spans="1:61" s="5" customFormat="1" ht="15" customHeight="1">
      <c r="A75" s="8"/>
      <c r="D75" s="60"/>
      <c r="E75" s="60"/>
      <c r="F75" s="60"/>
      <c r="G75" s="60"/>
      <c r="H75" s="60"/>
      <c r="I75" s="60"/>
      <c r="J75" s="139"/>
      <c r="K75" s="60"/>
      <c r="L75" s="60"/>
      <c r="M75" s="60"/>
      <c r="N75" s="60"/>
      <c r="O75" s="60"/>
      <c r="P75" s="60"/>
      <c r="Q75" s="60"/>
      <c r="R75" s="60"/>
      <c r="S75" s="60"/>
      <c r="T75" s="60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</row>
    <row r="76" spans="1:61" s="5" customFormat="1" ht="15" customHeight="1">
      <c r="A76" s="8"/>
      <c r="D76" s="60"/>
      <c r="E76" s="60"/>
      <c r="F76" s="60"/>
      <c r="G76" s="60"/>
      <c r="H76" s="60"/>
      <c r="I76" s="60"/>
      <c r="J76" s="139"/>
      <c r="K76" s="60"/>
      <c r="L76" s="60"/>
      <c r="M76" s="60"/>
      <c r="N76" s="60"/>
      <c r="O76" s="60"/>
      <c r="P76" s="60"/>
      <c r="Q76" s="60"/>
      <c r="R76" s="60"/>
      <c r="S76" s="60"/>
      <c r="T76" s="60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</row>
    <row r="77" spans="1:61" s="5" customFormat="1" ht="15" customHeight="1">
      <c r="A77" s="8"/>
      <c r="D77" s="60"/>
      <c r="E77" s="60"/>
      <c r="F77" s="60"/>
      <c r="G77" s="60"/>
      <c r="H77" s="60"/>
      <c r="I77" s="60"/>
      <c r="J77" s="139"/>
      <c r="K77" s="60"/>
      <c r="L77" s="60"/>
      <c r="M77" s="60"/>
      <c r="N77" s="60"/>
      <c r="O77" s="60"/>
      <c r="P77" s="60"/>
      <c r="Q77" s="60"/>
      <c r="R77" s="60"/>
      <c r="S77" s="60"/>
      <c r="T77" s="60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</row>
    <row r="78" spans="1:61" s="5" customFormat="1" ht="15" customHeight="1">
      <c r="A78" s="8"/>
      <c r="D78" s="60"/>
      <c r="E78" s="60"/>
      <c r="F78" s="60"/>
      <c r="G78" s="60"/>
      <c r="H78" s="60"/>
      <c r="I78" s="60"/>
      <c r="J78" s="139"/>
      <c r="K78" s="60"/>
      <c r="L78" s="60"/>
      <c r="M78" s="60"/>
      <c r="N78" s="60"/>
      <c r="O78" s="60"/>
      <c r="P78" s="60"/>
      <c r="Q78" s="60"/>
      <c r="R78" s="60"/>
      <c r="S78" s="60"/>
      <c r="T78" s="60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</row>
    <row r="79" spans="1:61" s="5" customFormat="1" ht="15" customHeight="1">
      <c r="A79" s="8"/>
      <c r="D79" s="60"/>
      <c r="E79" s="60"/>
      <c r="F79" s="60"/>
      <c r="G79" s="60"/>
      <c r="H79" s="60"/>
      <c r="I79" s="60"/>
      <c r="J79" s="139"/>
      <c r="K79" s="60"/>
      <c r="L79" s="60"/>
      <c r="M79" s="60"/>
      <c r="N79" s="60"/>
      <c r="O79" s="60"/>
      <c r="P79" s="60"/>
      <c r="Q79" s="60"/>
      <c r="R79" s="60"/>
      <c r="S79" s="60"/>
      <c r="T79" s="60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</row>
    <row r="80" spans="1:61" s="5" customFormat="1" ht="15" customHeight="1">
      <c r="A80" s="8"/>
      <c r="D80" s="60"/>
      <c r="E80" s="60"/>
      <c r="F80" s="60"/>
      <c r="G80" s="60"/>
      <c r="H80" s="60"/>
      <c r="I80" s="60"/>
      <c r="J80" s="139"/>
      <c r="K80" s="60"/>
      <c r="L80" s="60"/>
      <c r="M80" s="60"/>
      <c r="N80" s="60"/>
      <c r="O80" s="60"/>
      <c r="P80" s="60"/>
      <c r="Q80" s="60"/>
      <c r="R80" s="60"/>
      <c r="S80" s="60"/>
      <c r="T80" s="60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</row>
    <row r="81" spans="1:61" s="5" customFormat="1" ht="15" customHeight="1">
      <c r="A81" s="8"/>
      <c r="D81" s="60"/>
      <c r="E81" s="60"/>
      <c r="F81" s="60"/>
      <c r="G81" s="60"/>
      <c r="H81" s="60"/>
      <c r="I81" s="60"/>
      <c r="J81" s="139"/>
      <c r="K81" s="60"/>
      <c r="L81" s="60"/>
      <c r="M81" s="60"/>
      <c r="N81" s="60"/>
      <c r="O81" s="60"/>
      <c r="P81" s="60"/>
      <c r="Q81" s="60"/>
      <c r="R81" s="60"/>
      <c r="S81" s="60"/>
      <c r="T81" s="60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</row>
    <row r="82" spans="1:61" s="5" customFormat="1" ht="15" customHeight="1">
      <c r="A82" s="8"/>
      <c r="D82" s="60"/>
      <c r="E82" s="60"/>
      <c r="F82" s="60"/>
      <c r="G82" s="60"/>
      <c r="H82" s="60"/>
      <c r="I82" s="60"/>
      <c r="J82" s="139"/>
      <c r="K82" s="60"/>
      <c r="L82" s="60"/>
      <c r="M82" s="60"/>
      <c r="N82" s="60"/>
      <c r="O82" s="60"/>
      <c r="P82" s="60"/>
      <c r="Q82" s="60"/>
      <c r="R82" s="60"/>
      <c r="S82" s="60"/>
      <c r="T82" s="60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</row>
    <row r="83" spans="1:61" s="5" customFormat="1" ht="15" customHeight="1">
      <c r="A83" s="8"/>
      <c r="D83" s="60"/>
      <c r="E83" s="60"/>
      <c r="F83" s="60"/>
      <c r="G83" s="60"/>
      <c r="H83" s="60"/>
      <c r="I83" s="60"/>
      <c r="J83" s="139"/>
      <c r="K83" s="60"/>
      <c r="L83" s="60"/>
      <c r="M83" s="60"/>
      <c r="N83" s="60"/>
      <c r="O83" s="60"/>
      <c r="P83" s="60"/>
      <c r="Q83" s="60"/>
      <c r="R83" s="60"/>
      <c r="S83" s="60"/>
      <c r="T83" s="60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</row>
  </sheetData>
  <sheetProtection password="C628" sheet="1" formatCells="0" formatColumns="0" formatRows="0" insertColumns="0" insertRows="0" insertHyperlinks="0" deleteColumns="0" deleteRows="0"/>
  <mergeCells count="34">
    <mergeCell ref="T39:T40"/>
    <mergeCell ref="S5:S6"/>
    <mergeCell ref="S39:S40"/>
    <mergeCell ref="A1:T1"/>
    <mergeCell ref="A3:T3"/>
    <mergeCell ref="A4:T4"/>
    <mergeCell ref="A37:T37"/>
    <mergeCell ref="R39:R40"/>
    <mergeCell ref="J39:K39"/>
    <mergeCell ref="L39:M39"/>
    <mergeCell ref="P39:Q39"/>
    <mergeCell ref="N39:O39"/>
    <mergeCell ref="A39:A40"/>
    <mergeCell ref="B39:B40"/>
    <mergeCell ref="C39:C40"/>
    <mergeCell ref="D39:E39"/>
    <mergeCell ref="F39:G39"/>
    <mergeCell ref="H39:I39"/>
    <mergeCell ref="A38:T38"/>
    <mergeCell ref="F5:G5"/>
    <mergeCell ref="H5:I5"/>
    <mergeCell ref="R5:R6"/>
    <mergeCell ref="J5:K5"/>
    <mergeCell ref="L5:M5"/>
    <mergeCell ref="P5:Q5"/>
    <mergeCell ref="N5:O5"/>
    <mergeCell ref="T5:T6"/>
    <mergeCell ref="M2:R2"/>
    <mergeCell ref="M36:R36"/>
    <mergeCell ref="A5:A6"/>
    <mergeCell ref="B5:B6"/>
    <mergeCell ref="C5:C6"/>
    <mergeCell ref="D5:E5"/>
    <mergeCell ref="A35:T3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9" r:id="rId1"/>
  <rowBreaks count="1" manualBreakCount="1">
    <brk id="3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"/>
  <sheetViews>
    <sheetView view="pageBreakPreview" zoomScale="90" zoomScaleNormal="80" zoomScaleSheetLayoutView="90" zoomScalePageLayoutView="0" workbookViewId="0" topLeftCell="A19">
      <selection activeCell="A35" sqref="A35:IV36"/>
    </sheetView>
  </sheetViews>
  <sheetFormatPr defaultColWidth="9.00390625" defaultRowHeight="12.75"/>
  <cols>
    <col min="1" max="1" width="6.125" style="4" customWidth="1"/>
    <col min="2" max="2" width="21.75390625" style="1" customWidth="1"/>
    <col min="3" max="3" width="46.00390625" style="1" customWidth="1"/>
    <col min="4" max="4" width="10.25390625" style="54" customWidth="1"/>
    <col min="5" max="5" width="9.375" style="54" customWidth="1"/>
    <col min="6" max="16384" width="9.125" style="1" customWidth="1"/>
  </cols>
  <sheetData>
    <row r="1" spans="1:5" ht="18.75">
      <c r="A1" s="164" t="s">
        <v>26</v>
      </c>
      <c r="B1" s="164"/>
      <c r="C1" s="164"/>
      <c r="D1" s="164"/>
      <c r="E1" s="164"/>
    </row>
    <row r="2" spans="1:5" ht="18.75">
      <c r="A2" s="9"/>
      <c r="B2" s="9"/>
      <c r="C2" s="9"/>
      <c r="D2" s="53"/>
      <c r="E2" s="53"/>
    </row>
    <row r="3" spans="1:5" ht="18.75">
      <c r="A3" s="164" t="s">
        <v>34</v>
      </c>
      <c r="B3" s="164"/>
      <c r="C3" s="164"/>
      <c r="D3" s="164"/>
      <c r="E3" s="164"/>
    </row>
    <row r="4" spans="1:5" ht="21" customHeight="1">
      <c r="A4" s="160"/>
      <c r="B4" s="160"/>
      <c r="C4" s="160"/>
      <c r="D4" s="160"/>
      <c r="E4" s="160"/>
    </row>
    <row r="5" spans="1:5" s="2" customFormat="1" ht="16.5" customHeight="1">
      <c r="A5" s="157" t="s">
        <v>17</v>
      </c>
      <c r="B5" s="157" t="s">
        <v>19</v>
      </c>
      <c r="C5" s="157" t="s">
        <v>18</v>
      </c>
      <c r="D5" s="158" t="s">
        <v>92</v>
      </c>
      <c r="E5" s="162" t="s">
        <v>23</v>
      </c>
    </row>
    <row r="6" spans="1:5" s="2" customFormat="1" ht="19.5" customHeight="1">
      <c r="A6" s="157"/>
      <c r="B6" s="157"/>
      <c r="C6" s="157"/>
      <c r="D6" s="158"/>
      <c r="E6" s="163"/>
    </row>
    <row r="7" spans="1:5" s="5" customFormat="1" ht="15" customHeight="1">
      <c r="A7" s="85"/>
      <c r="B7" s="86" t="s">
        <v>143</v>
      </c>
      <c r="C7" s="18" t="s">
        <v>142</v>
      </c>
      <c r="D7" s="58"/>
      <c r="E7" s="58"/>
    </row>
    <row r="8" spans="1:5" s="5" customFormat="1" ht="15" customHeight="1">
      <c r="A8" s="85"/>
      <c r="B8" s="86" t="s">
        <v>144</v>
      </c>
      <c r="C8" s="18" t="s">
        <v>142</v>
      </c>
      <c r="D8" s="58"/>
      <c r="E8" s="58"/>
    </row>
    <row r="9" spans="1:5" s="5" customFormat="1" ht="15" customHeight="1">
      <c r="A9" s="85"/>
      <c r="B9" s="86" t="s">
        <v>140</v>
      </c>
      <c r="C9" s="18" t="s">
        <v>142</v>
      </c>
      <c r="D9" s="58"/>
      <c r="E9" s="58"/>
    </row>
    <row r="10" spans="1:5" s="5" customFormat="1" ht="15" customHeight="1">
      <c r="A10" s="61"/>
      <c r="B10" s="18" t="s">
        <v>152</v>
      </c>
      <c r="C10" s="18" t="s">
        <v>154</v>
      </c>
      <c r="D10" s="58"/>
      <c r="E10" s="58"/>
    </row>
    <row r="11" spans="1:5" s="5" customFormat="1" ht="15" customHeight="1">
      <c r="A11" s="61"/>
      <c r="B11" s="18" t="s">
        <v>153</v>
      </c>
      <c r="C11" s="18" t="s">
        <v>154</v>
      </c>
      <c r="D11" s="58"/>
      <c r="E11" s="58"/>
    </row>
    <row r="12" spans="1:5" s="5" customFormat="1" ht="15" customHeight="1">
      <c r="A12" s="62"/>
      <c r="B12" s="18" t="s">
        <v>165</v>
      </c>
      <c r="C12" s="18" t="s">
        <v>167</v>
      </c>
      <c r="D12" s="58"/>
      <c r="E12" s="58"/>
    </row>
    <row r="13" spans="1:5" s="5" customFormat="1" ht="15" customHeight="1">
      <c r="A13" s="62"/>
      <c r="B13" s="18" t="s">
        <v>166</v>
      </c>
      <c r="C13" s="18" t="s">
        <v>167</v>
      </c>
      <c r="D13" s="58"/>
      <c r="E13" s="58"/>
    </row>
    <row r="14" spans="1:5" s="5" customFormat="1" ht="15" customHeight="1">
      <c r="A14" s="62"/>
      <c r="B14" s="18" t="s">
        <v>174</v>
      </c>
      <c r="C14" s="18" t="s">
        <v>175</v>
      </c>
      <c r="D14" s="58"/>
      <c r="E14" s="58"/>
    </row>
    <row r="15" spans="1:5" s="5" customFormat="1" ht="15" customHeight="1">
      <c r="A15" s="62"/>
      <c r="B15" s="18" t="s">
        <v>176</v>
      </c>
      <c r="C15" s="18" t="s">
        <v>175</v>
      </c>
      <c r="D15" s="58"/>
      <c r="E15" s="58"/>
    </row>
    <row r="16" spans="1:5" s="5" customFormat="1" ht="15" customHeight="1">
      <c r="A16" s="62"/>
      <c r="B16" s="18" t="s">
        <v>193</v>
      </c>
      <c r="C16" s="18" t="s">
        <v>39</v>
      </c>
      <c r="D16" s="58"/>
      <c r="E16" s="58"/>
    </row>
    <row r="17" spans="1:5" s="5" customFormat="1" ht="15" customHeight="1">
      <c r="A17" s="62"/>
      <c r="B17" s="18" t="s">
        <v>194</v>
      </c>
      <c r="C17" s="18" t="s">
        <v>39</v>
      </c>
      <c r="D17" s="58"/>
      <c r="E17" s="58"/>
    </row>
    <row r="18" spans="1:5" s="5" customFormat="1" ht="15" customHeight="1">
      <c r="A18" s="62"/>
      <c r="B18" s="18" t="s">
        <v>209</v>
      </c>
      <c r="C18" s="18" t="s">
        <v>212</v>
      </c>
      <c r="D18" s="58"/>
      <c r="E18" s="58"/>
    </row>
    <row r="19" spans="1:5" s="5" customFormat="1" ht="15" customHeight="1">
      <c r="A19" s="62"/>
      <c r="B19" s="18" t="s">
        <v>210</v>
      </c>
      <c r="C19" s="18" t="s">
        <v>212</v>
      </c>
      <c r="D19" s="58"/>
      <c r="E19" s="58"/>
    </row>
    <row r="20" spans="1:5" s="5" customFormat="1" ht="15" customHeight="1">
      <c r="A20" s="62"/>
      <c r="B20" s="18" t="s">
        <v>226</v>
      </c>
      <c r="C20" s="18" t="s">
        <v>227</v>
      </c>
      <c r="D20" s="58"/>
      <c r="E20" s="58"/>
    </row>
    <row r="21" spans="1:5" s="5" customFormat="1" ht="15" customHeight="1">
      <c r="A21" s="62"/>
      <c r="B21" s="18" t="s">
        <v>228</v>
      </c>
      <c r="C21" s="18" t="s">
        <v>227</v>
      </c>
      <c r="D21" s="58"/>
      <c r="E21" s="58"/>
    </row>
    <row r="22" spans="1:5" s="5" customFormat="1" ht="15" customHeight="1">
      <c r="A22" s="95"/>
      <c r="B22" s="86" t="s">
        <v>236</v>
      </c>
      <c r="C22" s="18" t="s">
        <v>51</v>
      </c>
      <c r="D22" s="58"/>
      <c r="E22" s="58"/>
    </row>
    <row r="23" spans="1:5" s="5" customFormat="1" ht="15" customHeight="1">
      <c r="A23" s="95"/>
      <c r="B23" s="86" t="s">
        <v>237</v>
      </c>
      <c r="C23" s="18" t="s">
        <v>51</v>
      </c>
      <c r="D23" s="58"/>
      <c r="E23" s="58"/>
    </row>
    <row r="24" spans="1:5" s="5" customFormat="1" ht="15" customHeight="1">
      <c r="A24" s="95"/>
      <c r="B24" s="86" t="s">
        <v>238</v>
      </c>
      <c r="C24" s="18" t="s">
        <v>51</v>
      </c>
      <c r="D24" s="58"/>
      <c r="E24" s="58"/>
    </row>
    <row r="25" spans="1:5" s="5" customFormat="1" ht="15" customHeight="1">
      <c r="A25" s="62"/>
      <c r="B25" s="18" t="s">
        <v>242</v>
      </c>
      <c r="C25" s="18" t="s">
        <v>243</v>
      </c>
      <c r="D25" s="58"/>
      <c r="E25" s="58"/>
    </row>
    <row r="26" spans="1:5" s="5" customFormat="1" ht="15" customHeight="1">
      <c r="A26" s="62"/>
      <c r="B26" s="18" t="s">
        <v>244</v>
      </c>
      <c r="C26" s="18" t="s">
        <v>243</v>
      </c>
      <c r="D26" s="58"/>
      <c r="E26" s="58"/>
    </row>
    <row r="27" spans="1:5" s="5" customFormat="1" ht="15" customHeight="1">
      <c r="A27" s="62"/>
      <c r="B27" s="18" t="s">
        <v>258</v>
      </c>
      <c r="C27" s="18" t="s">
        <v>259</v>
      </c>
      <c r="D27" s="58"/>
      <c r="E27" s="58"/>
    </row>
    <row r="28" spans="1:5" s="5" customFormat="1" ht="15" customHeight="1">
      <c r="A28" s="62"/>
      <c r="B28" s="18" t="s">
        <v>260</v>
      </c>
      <c r="C28" s="18" t="s">
        <v>259</v>
      </c>
      <c r="D28" s="58"/>
      <c r="E28" s="58"/>
    </row>
    <row r="29" spans="1:5" s="5" customFormat="1" ht="15" customHeight="1">
      <c r="A29" s="62"/>
      <c r="B29" s="18" t="s">
        <v>275</v>
      </c>
      <c r="C29" s="18" t="s">
        <v>277</v>
      </c>
      <c r="D29" s="58"/>
      <c r="E29" s="58"/>
    </row>
    <row r="30" spans="1:5" s="5" customFormat="1" ht="15" customHeight="1">
      <c r="A30" s="62"/>
      <c r="B30" s="18" t="s">
        <v>276</v>
      </c>
      <c r="C30" s="18" t="s">
        <v>277</v>
      </c>
      <c r="D30" s="58"/>
      <c r="E30" s="58"/>
    </row>
    <row r="31" spans="1:5" s="5" customFormat="1" ht="15" customHeight="1">
      <c r="A31" s="62"/>
      <c r="B31" s="18" t="s">
        <v>287</v>
      </c>
      <c r="C31" s="18" t="s">
        <v>40</v>
      </c>
      <c r="D31" s="58"/>
      <c r="E31" s="58"/>
    </row>
    <row r="32" spans="1:5" s="5" customFormat="1" ht="15" customHeight="1">
      <c r="A32" s="62"/>
      <c r="B32" s="18" t="s">
        <v>288</v>
      </c>
      <c r="C32" s="18" t="s">
        <v>40</v>
      </c>
      <c r="D32" s="58"/>
      <c r="E32" s="58"/>
    </row>
    <row r="33" spans="1:5" s="5" customFormat="1" ht="15" customHeight="1">
      <c r="A33" s="62"/>
      <c r="B33" s="18" t="s">
        <v>306</v>
      </c>
      <c r="C33" s="18" t="s">
        <v>80</v>
      </c>
      <c r="D33" s="58"/>
      <c r="E33" s="58"/>
    </row>
    <row r="34" spans="1:5" s="5" customFormat="1" ht="16.5" customHeight="1">
      <c r="A34" s="62"/>
      <c r="B34" s="18" t="s">
        <v>307</v>
      </c>
      <c r="C34" s="18" t="s">
        <v>80</v>
      </c>
      <c r="D34" s="58"/>
      <c r="E34" s="58"/>
    </row>
    <row r="35" spans="1:5" s="5" customFormat="1" ht="15" customHeight="1">
      <c r="A35" s="62"/>
      <c r="B35" s="18" t="s">
        <v>316</v>
      </c>
      <c r="C35" s="18" t="s">
        <v>79</v>
      </c>
      <c r="D35" s="58"/>
      <c r="E35" s="58"/>
    </row>
    <row r="36" spans="1:5" s="5" customFormat="1" ht="15" customHeight="1">
      <c r="A36" s="62"/>
      <c r="B36" s="18" t="s">
        <v>395</v>
      </c>
      <c r="C36" s="18" t="s">
        <v>79</v>
      </c>
      <c r="D36" s="58"/>
      <c r="E36" s="58"/>
    </row>
    <row r="37" spans="1:5" s="5" customFormat="1" ht="15" customHeight="1">
      <c r="A37" s="62"/>
      <c r="B37" s="18" t="s">
        <v>327</v>
      </c>
      <c r="C37" s="18" t="s">
        <v>328</v>
      </c>
      <c r="D37" s="58"/>
      <c r="E37" s="58"/>
    </row>
    <row r="38" spans="1:5" s="5" customFormat="1" ht="16.5" customHeight="1">
      <c r="A38" s="62"/>
      <c r="B38" s="18" t="s">
        <v>329</v>
      </c>
      <c r="C38" s="18" t="s">
        <v>328</v>
      </c>
      <c r="D38" s="58"/>
      <c r="E38" s="58"/>
    </row>
    <row r="39" spans="1:5" s="5" customFormat="1" ht="15" customHeight="1">
      <c r="A39" s="62"/>
      <c r="B39" s="18" t="s">
        <v>434</v>
      </c>
      <c r="C39" s="18" t="s">
        <v>436</v>
      </c>
      <c r="D39" s="58"/>
      <c r="E39" s="58"/>
    </row>
    <row r="40" spans="1:5" s="5" customFormat="1" ht="15" customHeight="1">
      <c r="A40" s="62"/>
      <c r="B40" s="18" t="s">
        <v>435</v>
      </c>
      <c r="C40" s="18" t="s">
        <v>436</v>
      </c>
      <c r="D40" s="58"/>
      <c r="E40" s="58"/>
    </row>
    <row r="41" spans="1:5" s="5" customFormat="1" ht="15" customHeight="1">
      <c r="A41" s="62"/>
      <c r="B41" s="18"/>
      <c r="C41" s="18"/>
      <c r="D41" s="58"/>
      <c r="E41" s="58"/>
    </row>
    <row r="42" spans="1:5" s="5" customFormat="1" ht="16.5" customHeight="1">
      <c r="A42" s="62"/>
      <c r="B42" s="18"/>
      <c r="C42" s="18"/>
      <c r="D42" s="58"/>
      <c r="E42" s="58"/>
    </row>
    <row r="43" spans="1:5" s="5" customFormat="1" ht="16.5" customHeight="1">
      <c r="A43" s="62"/>
      <c r="B43" s="18"/>
      <c r="C43" s="18"/>
      <c r="D43" s="58"/>
      <c r="E43" s="58"/>
    </row>
    <row r="44" spans="1:5" s="5" customFormat="1" ht="15" customHeight="1">
      <c r="A44" s="62"/>
      <c r="B44" s="18"/>
      <c r="C44" s="18"/>
      <c r="D44" s="58"/>
      <c r="E44" s="58"/>
    </row>
    <row r="45" spans="1:5" s="5" customFormat="1" ht="15" customHeight="1">
      <c r="A45" s="62"/>
      <c r="B45" s="18"/>
      <c r="C45" s="18"/>
      <c r="D45" s="58"/>
      <c r="E45" s="58"/>
    </row>
    <row r="46" spans="1:5" s="5" customFormat="1" ht="15" customHeight="1">
      <c r="A46" s="62"/>
      <c r="B46" s="18"/>
      <c r="C46" s="18"/>
      <c r="D46" s="58"/>
      <c r="E46" s="58"/>
    </row>
    <row r="47" spans="1:5" s="5" customFormat="1" ht="15" customHeight="1">
      <c r="A47" s="62"/>
      <c r="B47" s="18"/>
      <c r="C47" s="18"/>
      <c r="D47" s="58"/>
      <c r="E47" s="58"/>
    </row>
    <row r="48" spans="1:5" s="5" customFormat="1" ht="15" customHeight="1">
      <c r="A48" s="62"/>
      <c r="B48" s="18"/>
      <c r="C48" s="18"/>
      <c r="D48" s="58"/>
      <c r="E48" s="58"/>
    </row>
    <row r="49" spans="1:5" s="5" customFormat="1" ht="15" customHeight="1">
      <c r="A49" s="8"/>
      <c r="D49" s="60"/>
      <c r="E49" s="60"/>
    </row>
  </sheetData>
  <sheetProtection/>
  <mergeCells count="8">
    <mergeCell ref="A1:E1"/>
    <mergeCell ref="A3:E3"/>
    <mergeCell ref="A4:E4"/>
    <mergeCell ref="A5:A6"/>
    <mergeCell ref="B5:B6"/>
    <mergeCell ref="C5:C6"/>
    <mergeCell ref="D5:D6"/>
    <mergeCell ref="E5:E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36"/>
  <sheetViews>
    <sheetView view="pageBreakPreview" zoomScaleSheetLayoutView="100" zoomScalePageLayoutView="0" workbookViewId="0" topLeftCell="A1">
      <selection activeCell="G1" sqref="G1:AT16384"/>
    </sheetView>
  </sheetViews>
  <sheetFormatPr defaultColWidth="9.00390625" defaultRowHeight="12.75"/>
  <cols>
    <col min="1" max="1" width="76.25390625" style="38" customWidth="1"/>
    <col min="2" max="2" width="12.00390625" style="27" customWidth="1"/>
    <col min="3" max="3" width="20.375" style="27" customWidth="1"/>
    <col min="4" max="4" width="11.875" style="38" customWidth="1"/>
    <col min="5" max="6" width="9.125" style="38" customWidth="1"/>
    <col min="7" max="7" width="4.875" style="27" hidden="1" customWidth="1"/>
    <col min="8" max="33" width="4.625" style="27" hidden="1" customWidth="1"/>
    <col min="34" max="46" width="4.625" style="38" hidden="1" customWidth="1"/>
    <col min="47" max="16384" width="9.125" style="38" customWidth="1"/>
  </cols>
  <sheetData>
    <row r="1" spans="1:4" s="1" customFormat="1" ht="18.75">
      <c r="A1" s="164" t="s">
        <v>26</v>
      </c>
      <c r="B1" s="164"/>
      <c r="C1" s="164"/>
      <c r="D1" s="164"/>
    </row>
    <row r="2" spans="1:4" s="1" customFormat="1" ht="18.75">
      <c r="A2" s="9"/>
      <c r="B2" s="187" t="s">
        <v>71</v>
      </c>
      <c r="C2" s="187"/>
      <c r="D2" s="9"/>
    </row>
    <row r="3" spans="1:46" ht="18.75" customHeight="1">
      <c r="A3" s="169" t="s">
        <v>67</v>
      </c>
      <c r="B3" s="169"/>
      <c r="C3" s="169"/>
      <c r="D3" s="44"/>
      <c r="G3" s="46">
        <v>1</v>
      </c>
      <c r="H3" s="46">
        <v>2</v>
      </c>
      <c r="I3" s="46">
        <v>3</v>
      </c>
      <c r="J3" s="46">
        <v>4</v>
      </c>
      <c r="K3" s="46">
        <v>5</v>
      </c>
      <c r="L3" s="46">
        <v>6</v>
      </c>
      <c r="M3" s="46">
        <v>7</v>
      </c>
      <c r="N3" s="46">
        <v>8</v>
      </c>
      <c r="O3" s="46">
        <v>9</v>
      </c>
      <c r="P3" s="46">
        <v>10</v>
      </c>
      <c r="Q3" s="46">
        <v>11</v>
      </c>
      <c r="R3" s="46">
        <v>12</v>
      </c>
      <c r="S3" s="46">
        <v>13</v>
      </c>
      <c r="T3" s="46">
        <v>14</v>
      </c>
      <c r="U3" s="46">
        <v>15</v>
      </c>
      <c r="V3" s="46">
        <v>16</v>
      </c>
      <c r="W3" s="46">
        <v>17</v>
      </c>
      <c r="X3" s="46">
        <v>18</v>
      </c>
      <c r="Y3" s="46">
        <v>19</v>
      </c>
      <c r="Z3" s="46">
        <v>20</v>
      </c>
      <c r="AA3" s="46">
        <v>21</v>
      </c>
      <c r="AB3" s="46">
        <v>22</v>
      </c>
      <c r="AC3" s="46">
        <v>23</v>
      </c>
      <c r="AD3" s="46">
        <v>24</v>
      </c>
      <c r="AE3" s="46">
        <v>25</v>
      </c>
      <c r="AF3" s="46">
        <v>26</v>
      </c>
      <c r="AG3" s="46">
        <v>27</v>
      </c>
      <c r="AH3" s="47">
        <v>28</v>
      </c>
      <c r="AI3" s="47">
        <v>29</v>
      </c>
      <c r="AJ3" s="46">
        <v>30</v>
      </c>
      <c r="AK3" s="47">
        <v>31</v>
      </c>
      <c r="AL3" s="47">
        <v>32</v>
      </c>
      <c r="AM3" s="46">
        <v>33</v>
      </c>
      <c r="AN3" s="47">
        <v>34</v>
      </c>
      <c r="AO3" s="47">
        <v>35</v>
      </c>
      <c r="AP3" s="46">
        <v>36</v>
      </c>
      <c r="AQ3" s="47">
        <v>37</v>
      </c>
      <c r="AR3" s="47">
        <v>38</v>
      </c>
      <c r="AS3" s="46">
        <v>39</v>
      </c>
      <c r="AT3" s="47">
        <v>40</v>
      </c>
    </row>
    <row r="4" spans="1:46" ht="18.75" customHeight="1">
      <c r="A4" s="169" t="s">
        <v>120</v>
      </c>
      <c r="B4" s="169"/>
      <c r="C4" s="169"/>
      <c r="D4" s="44"/>
      <c r="G4" s="46">
        <v>300</v>
      </c>
      <c r="H4" s="46">
        <v>270</v>
      </c>
      <c r="I4" s="46">
        <v>245</v>
      </c>
      <c r="J4" s="46">
        <v>225</v>
      </c>
      <c r="K4" s="46">
        <v>210</v>
      </c>
      <c r="L4" s="46">
        <v>200</v>
      </c>
      <c r="M4" s="46">
        <v>190</v>
      </c>
      <c r="N4" s="46">
        <v>180</v>
      </c>
      <c r="O4" s="46">
        <v>170</v>
      </c>
      <c r="P4" s="46">
        <v>160</v>
      </c>
      <c r="Q4" s="46">
        <v>150</v>
      </c>
      <c r="R4" s="46">
        <v>145</v>
      </c>
      <c r="S4" s="46">
        <v>140</v>
      </c>
      <c r="T4" s="46">
        <v>135</v>
      </c>
      <c r="U4" s="46">
        <v>130</v>
      </c>
      <c r="V4" s="46">
        <v>125</v>
      </c>
      <c r="W4" s="46">
        <v>120</v>
      </c>
      <c r="X4" s="46">
        <v>115</v>
      </c>
      <c r="Y4" s="46">
        <v>110</v>
      </c>
      <c r="Z4" s="46">
        <v>105</v>
      </c>
      <c r="AA4" s="46">
        <v>100</v>
      </c>
      <c r="AB4" s="46">
        <v>96</v>
      </c>
      <c r="AC4" s="46">
        <v>92</v>
      </c>
      <c r="AD4" s="46">
        <v>88</v>
      </c>
      <c r="AE4" s="46">
        <v>84</v>
      </c>
      <c r="AF4" s="46">
        <v>80</v>
      </c>
      <c r="AG4" s="46">
        <v>76</v>
      </c>
      <c r="AH4" s="47">
        <v>72</v>
      </c>
      <c r="AI4" s="47">
        <v>68</v>
      </c>
      <c r="AJ4" s="47">
        <v>64</v>
      </c>
      <c r="AK4" s="47">
        <v>60</v>
      </c>
      <c r="AL4" s="47">
        <v>57</v>
      </c>
      <c r="AM4" s="47">
        <v>54</v>
      </c>
      <c r="AN4" s="47">
        <v>51</v>
      </c>
      <c r="AO4" s="47">
        <v>48</v>
      </c>
      <c r="AP4" s="47">
        <v>45</v>
      </c>
      <c r="AQ4" s="47">
        <v>42</v>
      </c>
      <c r="AR4" s="47">
        <v>39</v>
      </c>
      <c r="AS4" s="47">
        <v>36</v>
      </c>
      <c r="AT4" s="47">
        <v>33</v>
      </c>
    </row>
    <row r="5" spans="1:4" s="40" customFormat="1" ht="18.75" customHeight="1">
      <c r="A5" s="39"/>
      <c r="B5" s="168"/>
      <c r="C5" s="168"/>
      <c r="D5" s="44"/>
    </row>
    <row r="6" spans="1:4" s="40" customFormat="1" ht="18.75" customHeight="1">
      <c r="A6" s="39"/>
      <c r="B6" s="45"/>
      <c r="C6" s="45"/>
      <c r="D6" s="45"/>
    </row>
    <row r="7" spans="1:3" s="27" customFormat="1" ht="51.75" customHeight="1">
      <c r="A7" s="72" t="s">
        <v>18</v>
      </c>
      <c r="B7" s="72" t="s">
        <v>23</v>
      </c>
      <c r="C7" s="72" t="s">
        <v>87</v>
      </c>
    </row>
    <row r="8" spans="1:33" s="41" customFormat="1" ht="18.75" customHeight="1">
      <c r="A8" s="167" t="s">
        <v>47</v>
      </c>
      <c r="B8" s="167"/>
      <c r="C8" s="16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s="41" customFormat="1" ht="15.75">
      <c r="A9" s="87" t="s">
        <v>5</v>
      </c>
      <c r="B9" s="73">
        <v>1</v>
      </c>
      <c r="C9" s="73">
        <f>LOOKUP(B9,$G$3:$AG$3:$G$4:$AG$4)</f>
        <v>300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s="41" customFormat="1" ht="31.5">
      <c r="A10" s="87" t="s">
        <v>6</v>
      </c>
      <c r="B10" s="73">
        <v>2</v>
      </c>
      <c r="C10" s="73">
        <f>LOOKUP(B10,$G$3:$AG$3:$G$4:$AG$4)</f>
        <v>270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s="41" customFormat="1" ht="31.5">
      <c r="A11" s="87" t="s">
        <v>2</v>
      </c>
      <c r="B11" s="73">
        <v>3</v>
      </c>
      <c r="C11" s="73">
        <f>LOOKUP(B11,$G$3:$AG$3:$G$4:$AG$4)</f>
        <v>245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s="41" customFormat="1" ht="15.75">
      <c r="A12" s="87" t="s">
        <v>7</v>
      </c>
      <c r="B12" s="73">
        <v>4</v>
      </c>
      <c r="C12" s="73">
        <f>LOOKUP(B12,$G$3:$AG$3:$G$4:$AG$4)</f>
        <v>225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41" customFormat="1" ht="15.75">
      <c r="A13" s="87" t="s">
        <v>0</v>
      </c>
      <c r="B13" s="73">
        <v>5</v>
      </c>
      <c r="C13" s="73">
        <f>LOOKUP(B13,$G$3:$AG$3:$G$4:$AG$4)</f>
        <v>210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s="41" customFormat="1" ht="15.75">
      <c r="A14" s="87" t="s">
        <v>1</v>
      </c>
      <c r="B14" s="73">
        <v>6</v>
      </c>
      <c r="C14" s="73">
        <f>LOOKUP(B14,$G$3:$AG$3:$G$4:$AG$4)</f>
        <v>200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s="41" customFormat="1" ht="31.5">
      <c r="A15" s="87" t="s">
        <v>13</v>
      </c>
      <c r="B15" s="73">
        <v>7</v>
      </c>
      <c r="C15" s="73">
        <f>LOOKUP(B15,$G$3:$AG$3:$G$4:$AG$4)</f>
        <v>190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s="41" customFormat="1" ht="15.75">
      <c r="A16" s="74" t="s">
        <v>11</v>
      </c>
      <c r="B16" s="73" t="s">
        <v>208</v>
      </c>
      <c r="C16" s="7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s="41" customFormat="1" ht="18.75" customHeight="1">
      <c r="A17" s="166" t="s">
        <v>48</v>
      </c>
      <c r="B17" s="166"/>
      <c r="C17" s="166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s="41" customFormat="1" ht="31.5">
      <c r="A18" s="87" t="s">
        <v>663</v>
      </c>
      <c r="B18" s="73">
        <v>1</v>
      </c>
      <c r="C18" s="73">
        <f>LOOKUP(B18,$G$3:$AG$3:$G$4:$AG$4)</f>
        <v>300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s="41" customFormat="1" ht="15.75">
      <c r="A19" s="87" t="s">
        <v>16</v>
      </c>
      <c r="B19" s="73">
        <v>2</v>
      </c>
      <c r="C19" s="73">
        <f>LOOKUP(B19,$G$3:$AG$3:$G$4:$AG$4)</f>
        <v>270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s="41" customFormat="1" ht="15.75">
      <c r="A20" s="87" t="s">
        <v>9</v>
      </c>
      <c r="B20" s="73">
        <v>3</v>
      </c>
      <c r="C20" s="73">
        <f>LOOKUP(B20,$G$3:$AG$3:$G$4:$AG$4)</f>
        <v>245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41" customFormat="1" ht="47.25">
      <c r="A21" s="87" t="s">
        <v>86</v>
      </c>
      <c r="B21" s="73">
        <v>4</v>
      </c>
      <c r="C21" s="73">
        <f>LOOKUP(B21,$G$3:$AG$3:$G$4:$AG$4)</f>
        <v>225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s="41" customFormat="1" ht="15.75">
      <c r="A22" s="87" t="s">
        <v>3</v>
      </c>
      <c r="B22" s="73">
        <v>5</v>
      </c>
      <c r="C22" s="73">
        <f>LOOKUP(B22,$G$3:$AG$3:$G$4:$AG$4)</f>
        <v>210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s="41" customFormat="1" ht="31.5">
      <c r="A23" s="87" t="s">
        <v>4</v>
      </c>
      <c r="B23" s="73">
        <v>6</v>
      </c>
      <c r="C23" s="73">
        <f>LOOKUP(B23,$G$3:$AG$3:$G$4:$AG$4)</f>
        <v>200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s="41" customFormat="1" ht="15.75">
      <c r="A24" s="74" t="s">
        <v>8</v>
      </c>
      <c r="B24" s="73" t="s">
        <v>208</v>
      </c>
      <c r="C24" s="7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s="41" customFormat="1" ht="31.5">
      <c r="A25" s="74" t="s">
        <v>106</v>
      </c>
      <c r="B25" s="73" t="s">
        <v>208</v>
      </c>
      <c r="C25" s="7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s="41" customFormat="1" ht="15.75">
      <c r="A26" s="74" t="s">
        <v>10</v>
      </c>
      <c r="B26" s="73" t="s">
        <v>208</v>
      </c>
      <c r="C26" s="7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s="41" customFormat="1" ht="15.75">
      <c r="A27" s="74" t="s">
        <v>12</v>
      </c>
      <c r="B27" s="73" t="s">
        <v>208</v>
      </c>
      <c r="C27" s="7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s="41" customFormat="1" ht="18.75" customHeight="1">
      <c r="A28" s="165" t="s">
        <v>49</v>
      </c>
      <c r="B28" s="165"/>
      <c r="C28" s="165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s="41" customFormat="1" ht="15.75">
      <c r="A29" s="87" t="s">
        <v>178</v>
      </c>
      <c r="B29" s="73">
        <v>1</v>
      </c>
      <c r="C29" s="73">
        <f>LOOKUP(B29,$G$3:$AG$3:$G$4:$AG$4)</f>
        <v>300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s="41" customFormat="1" ht="31.5">
      <c r="A30" s="88" t="s">
        <v>14</v>
      </c>
      <c r="B30" s="73">
        <v>2</v>
      </c>
      <c r="C30" s="73">
        <f>LOOKUP(B30,$G$3:$AG$3:$G$4:$AG$4)</f>
        <v>270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s="41" customFormat="1" ht="31.5">
      <c r="A31" s="74" t="s">
        <v>107</v>
      </c>
      <c r="B31" s="73" t="s">
        <v>208</v>
      </c>
      <c r="C31" s="7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s="41" customFormat="1" ht="31.5">
      <c r="A32" s="75" t="s">
        <v>15</v>
      </c>
      <c r="B32" s="73" t="s">
        <v>208</v>
      </c>
      <c r="C32" s="7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2:33" s="41" customFormat="1" ht="15.75">
      <c r="B33" s="43"/>
      <c r="C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ht="15">
      <c r="A34" s="38" t="s">
        <v>27</v>
      </c>
    </row>
    <row r="36" spans="1:46" s="27" customFormat="1" ht="19.5" customHeight="1">
      <c r="A36" s="38" t="s">
        <v>28</v>
      </c>
      <c r="D36" s="38"/>
      <c r="E36" s="38"/>
      <c r="F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</sheetData>
  <sheetProtection password="C628" sheet="1" formatCells="0" formatColumns="0" formatRows="0" insertColumns="0" insertRows="0" insertHyperlinks="0" deleteColumns="0" deleteRows="0"/>
  <mergeCells count="8">
    <mergeCell ref="A17:C17"/>
    <mergeCell ref="A28:C28"/>
    <mergeCell ref="A1:D1"/>
    <mergeCell ref="B2:C2"/>
    <mergeCell ref="A3:C3"/>
    <mergeCell ref="A4:C4"/>
    <mergeCell ref="B5:C5"/>
    <mergeCell ref="A8:C8"/>
  </mergeCells>
  <printOptions/>
  <pageMargins left="0.15748031496062992" right="0.1968503937007874" top="0.15748031496062992" bottom="0.15748031496062992" header="0.31496062992125984" footer="0.1574803149606299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"/>
  <sheetViews>
    <sheetView view="pageBreakPreview" zoomScale="90" zoomScaleNormal="80" zoomScaleSheetLayoutView="90" zoomScalePageLayoutView="0" workbookViewId="0" topLeftCell="A10">
      <selection activeCell="A22" sqref="A22:IV23"/>
    </sheetView>
  </sheetViews>
  <sheetFormatPr defaultColWidth="9.00390625" defaultRowHeight="12.75"/>
  <cols>
    <col min="1" max="1" width="6.125" style="4" customWidth="1"/>
    <col min="2" max="2" width="21.75390625" style="1" customWidth="1"/>
    <col min="3" max="3" width="46.125" style="1" customWidth="1"/>
    <col min="4" max="4" width="10.25390625" style="54" customWidth="1"/>
    <col min="5" max="5" width="9.375" style="54" customWidth="1"/>
    <col min="6" max="16384" width="9.125" style="1" customWidth="1"/>
  </cols>
  <sheetData>
    <row r="1" spans="1:5" ht="18.75">
      <c r="A1" s="164" t="s">
        <v>26</v>
      </c>
      <c r="B1" s="164"/>
      <c r="C1" s="164"/>
      <c r="D1" s="164"/>
      <c r="E1" s="164"/>
    </row>
    <row r="2" spans="1:5" ht="18.75">
      <c r="A2" s="9"/>
      <c r="B2" s="9"/>
      <c r="C2" s="188" t="s">
        <v>71</v>
      </c>
      <c r="D2" s="188"/>
      <c r="E2" s="188"/>
    </row>
    <row r="3" spans="1:5" ht="18.75">
      <c r="A3" s="164" t="s">
        <v>32</v>
      </c>
      <c r="B3" s="164"/>
      <c r="C3" s="164"/>
      <c r="D3" s="164"/>
      <c r="E3" s="164"/>
    </row>
    <row r="4" spans="1:5" ht="21" customHeight="1">
      <c r="A4" s="160"/>
      <c r="B4" s="160"/>
      <c r="C4" s="160"/>
      <c r="D4" s="160"/>
      <c r="E4" s="160"/>
    </row>
    <row r="5" spans="1:5" s="2" customFormat="1" ht="16.5" customHeight="1">
      <c r="A5" s="157" t="s">
        <v>17</v>
      </c>
      <c r="B5" s="157" t="s">
        <v>19</v>
      </c>
      <c r="C5" s="157" t="s">
        <v>18</v>
      </c>
      <c r="D5" s="158" t="s">
        <v>92</v>
      </c>
      <c r="E5" s="162" t="s">
        <v>23</v>
      </c>
    </row>
    <row r="6" spans="1:5" s="2" customFormat="1" ht="19.5" customHeight="1">
      <c r="A6" s="157"/>
      <c r="B6" s="157"/>
      <c r="C6" s="157"/>
      <c r="D6" s="158"/>
      <c r="E6" s="163"/>
    </row>
    <row r="7" spans="1:5" s="5" customFormat="1" ht="15" customHeight="1">
      <c r="A7" s="61">
        <v>1</v>
      </c>
      <c r="B7" s="18" t="s">
        <v>140</v>
      </c>
      <c r="C7" s="18" t="s">
        <v>141</v>
      </c>
      <c r="D7" s="58"/>
      <c r="E7" s="58"/>
    </row>
    <row r="8" spans="1:5" s="5" customFormat="1" ht="15" customHeight="1">
      <c r="A8" s="61">
        <v>2</v>
      </c>
      <c r="B8" s="18" t="s">
        <v>195</v>
      </c>
      <c r="C8" s="18" t="s">
        <v>39</v>
      </c>
      <c r="D8" s="58"/>
      <c r="E8" s="58"/>
    </row>
    <row r="9" spans="1:5" s="5" customFormat="1" ht="15" customHeight="1">
      <c r="A9" s="61">
        <v>3</v>
      </c>
      <c r="B9" s="18" t="s">
        <v>196</v>
      </c>
      <c r="C9" s="18" t="s">
        <v>39</v>
      </c>
      <c r="D9" s="58"/>
      <c r="E9" s="58"/>
    </row>
    <row r="10" spans="1:5" s="5" customFormat="1" ht="15" customHeight="1">
      <c r="A10" s="61">
        <v>4</v>
      </c>
      <c r="B10" s="18" t="s">
        <v>211</v>
      </c>
      <c r="C10" s="18" t="s">
        <v>212</v>
      </c>
      <c r="D10" s="58"/>
      <c r="E10" s="58"/>
    </row>
    <row r="11" spans="1:5" s="5" customFormat="1" ht="15" customHeight="1">
      <c r="A11" s="61">
        <v>5</v>
      </c>
      <c r="B11" s="18" t="s">
        <v>213</v>
      </c>
      <c r="C11" s="18" t="s">
        <v>212</v>
      </c>
      <c r="D11" s="58"/>
      <c r="E11" s="58"/>
    </row>
    <row r="12" spans="1:5" s="5" customFormat="1" ht="15" customHeight="1">
      <c r="A12" s="61">
        <v>6</v>
      </c>
      <c r="B12" s="18" t="s">
        <v>221</v>
      </c>
      <c r="C12" s="18" t="s">
        <v>227</v>
      </c>
      <c r="D12" s="58"/>
      <c r="E12" s="58"/>
    </row>
    <row r="13" spans="1:5" s="5" customFormat="1" ht="15" customHeight="1">
      <c r="A13" s="61">
        <v>7</v>
      </c>
      <c r="B13" s="18" t="s">
        <v>229</v>
      </c>
      <c r="C13" s="18" t="s">
        <v>227</v>
      </c>
      <c r="D13" s="58"/>
      <c r="E13" s="58"/>
    </row>
    <row r="14" spans="1:5" s="5" customFormat="1" ht="15" customHeight="1">
      <c r="A14" s="61">
        <v>8</v>
      </c>
      <c r="B14" s="18" t="s">
        <v>261</v>
      </c>
      <c r="C14" s="18" t="s">
        <v>259</v>
      </c>
      <c r="D14" s="58"/>
      <c r="E14" s="58"/>
    </row>
    <row r="15" spans="1:5" s="5" customFormat="1" ht="15" customHeight="1">
      <c r="A15" s="61">
        <v>9</v>
      </c>
      <c r="B15" s="18" t="s">
        <v>262</v>
      </c>
      <c r="C15" s="18" t="s">
        <v>259</v>
      </c>
      <c r="D15" s="58"/>
      <c r="E15" s="58"/>
    </row>
    <row r="16" spans="1:5" s="5" customFormat="1" ht="15" customHeight="1">
      <c r="A16" s="61">
        <v>10</v>
      </c>
      <c r="B16" s="18" t="s">
        <v>278</v>
      </c>
      <c r="C16" s="18" t="s">
        <v>192</v>
      </c>
      <c r="D16" s="58"/>
      <c r="E16" s="58"/>
    </row>
    <row r="17" spans="1:5" s="5" customFormat="1" ht="15" customHeight="1">
      <c r="A17" s="61">
        <v>11</v>
      </c>
      <c r="B17" s="18" t="s">
        <v>279</v>
      </c>
      <c r="C17" s="18" t="s">
        <v>192</v>
      </c>
      <c r="D17" s="58"/>
      <c r="E17" s="58"/>
    </row>
    <row r="18" spans="1:5" s="5" customFormat="1" ht="15" customHeight="1">
      <c r="A18" s="61">
        <v>12</v>
      </c>
      <c r="B18" s="18" t="s">
        <v>289</v>
      </c>
      <c r="C18" s="18" t="s">
        <v>40</v>
      </c>
      <c r="D18" s="58"/>
      <c r="E18" s="58"/>
    </row>
    <row r="19" spans="1:5" s="5" customFormat="1" ht="15" customHeight="1">
      <c r="A19" s="61">
        <v>13</v>
      </c>
      <c r="B19" s="18" t="s">
        <v>290</v>
      </c>
      <c r="C19" s="18" t="s">
        <v>40</v>
      </c>
      <c r="D19" s="58"/>
      <c r="E19" s="58"/>
    </row>
    <row r="20" spans="1:5" s="5" customFormat="1" ht="15" customHeight="1">
      <c r="A20" s="61">
        <v>14</v>
      </c>
      <c r="B20" s="18" t="s">
        <v>308</v>
      </c>
      <c r="C20" s="18" t="s">
        <v>80</v>
      </c>
      <c r="D20" s="58"/>
      <c r="E20" s="58"/>
    </row>
    <row r="21" spans="1:5" s="5" customFormat="1" ht="15" customHeight="1">
      <c r="A21" s="61">
        <v>15</v>
      </c>
      <c r="B21" s="18" t="s">
        <v>309</v>
      </c>
      <c r="C21" s="18" t="s">
        <v>80</v>
      </c>
      <c r="D21" s="58"/>
      <c r="E21" s="58"/>
    </row>
    <row r="22" spans="1:5" s="5" customFormat="1" ht="15" customHeight="1">
      <c r="A22" s="61">
        <v>16</v>
      </c>
      <c r="B22" s="18" t="s">
        <v>317</v>
      </c>
      <c r="C22" s="18" t="s">
        <v>79</v>
      </c>
      <c r="D22" s="58"/>
      <c r="E22" s="58"/>
    </row>
    <row r="23" spans="1:5" s="5" customFormat="1" ht="15" customHeight="1">
      <c r="A23" s="61">
        <v>17</v>
      </c>
      <c r="B23" s="18" t="s">
        <v>318</v>
      </c>
      <c r="C23" s="18" t="s">
        <v>79</v>
      </c>
      <c r="D23" s="58"/>
      <c r="E23" s="58"/>
    </row>
    <row r="24" spans="1:5" s="5" customFormat="1" ht="15" customHeight="1">
      <c r="A24" s="61">
        <v>18</v>
      </c>
      <c r="B24" s="18" t="s">
        <v>330</v>
      </c>
      <c r="C24" s="18" t="s">
        <v>83</v>
      </c>
      <c r="D24" s="58"/>
      <c r="E24" s="58"/>
    </row>
    <row r="25" spans="1:5" s="5" customFormat="1" ht="15" customHeight="1">
      <c r="A25" s="61">
        <v>19</v>
      </c>
      <c r="B25" s="18" t="s">
        <v>331</v>
      </c>
      <c r="C25" s="18" t="s">
        <v>83</v>
      </c>
      <c r="D25" s="58"/>
      <c r="E25" s="58"/>
    </row>
    <row r="26" spans="1:5" s="5" customFormat="1" ht="15" customHeight="1">
      <c r="A26" s="62">
        <v>20</v>
      </c>
      <c r="B26" s="18" t="s">
        <v>437</v>
      </c>
      <c r="C26" s="18" t="s">
        <v>439</v>
      </c>
      <c r="D26" s="58"/>
      <c r="E26" s="58"/>
    </row>
    <row r="27" spans="1:5" s="5" customFormat="1" ht="15" customHeight="1">
      <c r="A27" s="62">
        <v>21</v>
      </c>
      <c r="B27" s="18" t="s">
        <v>438</v>
      </c>
      <c r="C27" s="18" t="s">
        <v>439</v>
      </c>
      <c r="D27" s="58"/>
      <c r="E27" s="58"/>
    </row>
    <row r="28" spans="1:5" s="5" customFormat="1" ht="15" customHeight="1">
      <c r="A28" s="62"/>
      <c r="B28" s="18"/>
      <c r="C28" s="18"/>
      <c r="D28" s="58"/>
      <c r="E28" s="58"/>
    </row>
    <row r="29" spans="1:5" s="5" customFormat="1" ht="15" customHeight="1">
      <c r="A29" s="62"/>
      <c r="B29" s="18"/>
      <c r="C29" s="18"/>
      <c r="D29" s="58"/>
      <c r="E29" s="58"/>
    </row>
    <row r="30" spans="1:5" s="5" customFormat="1" ht="15" customHeight="1">
      <c r="A30" s="62"/>
      <c r="B30" s="18"/>
      <c r="C30" s="18"/>
      <c r="D30" s="58"/>
      <c r="E30" s="58"/>
    </row>
    <row r="31" spans="1:5" s="5" customFormat="1" ht="15" customHeight="1">
      <c r="A31" s="62"/>
      <c r="B31" s="18"/>
      <c r="C31" s="18"/>
      <c r="D31" s="58"/>
      <c r="E31" s="58"/>
    </row>
    <row r="32" spans="1:5" s="5" customFormat="1" ht="15" customHeight="1">
      <c r="A32" s="62"/>
      <c r="B32" s="18"/>
      <c r="C32" s="18"/>
      <c r="D32" s="58"/>
      <c r="E32" s="58"/>
    </row>
    <row r="33" spans="1:5" s="5" customFormat="1" ht="15" customHeight="1">
      <c r="A33" s="62"/>
      <c r="B33" s="18"/>
      <c r="C33" s="18"/>
      <c r="D33" s="58"/>
      <c r="E33" s="58"/>
    </row>
    <row r="34" spans="1:5" s="5" customFormat="1" ht="16.5" customHeight="1">
      <c r="A34" s="62"/>
      <c r="B34" s="18"/>
      <c r="C34" s="18"/>
      <c r="D34" s="58"/>
      <c r="E34" s="58"/>
    </row>
    <row r="35" spans="1:5" s="5" customFormat="1" ht="15" customHeight="1">
      <c r="A35" s="8"/>
      <c r="D35" s="60"/>
      <c r="E35" s="60"/>
    </row>
    <row r="36" spans="1:5" s="5" customFormat="1" ht="15" customHeight="1">
      <c r="A36" s="8"/>
      <c r="D36" s="60"/>
      <c r="E36" s="60"/>
    </row>
    <row r="37" spans="1:5" s="5" customFormat="1" ht="15" customHeight="1">
      <c r="A37" s="8"/>
      <c r="D37" s="60"/>
      <c r="E37" s="60"/>
    </row>
    <row r="38" spans="1:5" s="5" customFormat="1" ht="15" customHeight="1">
      <c r="A38" s="8"/>
      <c r="D38" s="60"/>
      <c r="E38" s="60"/>
    </row>
    <row r="39" spans="1:5" s="5" customFormat="1" ht="15" customHeight="1">
      <c r="A39" s="8"/>
      <c r="D39" s="60"/>
      <c r="E39" s="60"/>
    </row>
    <row r="40" spans="1:5" s="5" customFormat="1" ht="15" customHeight="1">
      <c r="A40" s="8"/>
      <c r="D40" s="60"/>
      <c r="E40" s="60"/>
    </row>
  </sheetData>
  <sheetProtection/>
  <mergeCells count="9">
    <mergeCell ref="A1:E1"/>
    <mergeCell ref="A3:E3"/>
    <mergeCell ref="A4:E4"/>
    <mergeCell ref="A5:A6"/>
    <mergeCell ref="B5:B6"/>
    <mergeCell ref="C5:C6"/>
    <mergeCell ref="D5:D6"/>
    <mergeCell ref="E5:E6"/>
    <mergeCell ref="C2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36"/>
  <sheetViews>
    <sheetView view="pageBreakPreview" zoomScaleSheetLayoutView="100" zoomScalePageLayoutView="0" workbookViewId="0" topLeftCell="A1">
      <selection activeCell="G1" sqref="G1:AT16384"/>
    </sheetView>
  </sheetViews>
  <sheetFormatPr defaultColWidth="9.00390625" defaultRowHeight="12.75"/>
  <cols>
    <col min="1" max="1" width="76.25390625" style="38" customWidth="1"/>
    <col min="2" max="2" width="12.00390625" style="27" customWidth="1"/>
    <col min="3" max="3" width="20.375" style="27" customWidth="1"/>
    <col min="4" max="4" width="11.875" style="38" customWidth="1"/>
    <col min="5" max="6" width="9.125" style="38" customWidth="1"/>
    <col min="7" max="7" width="4.875" style="27" hidden="1" customWidth="1"/>
    <col min="8" max="33" width="4.625" style="27" hidden="1" customWidth="1"/>
    <col min="34" max="46" width="4.625" style="38" hidden="1" customWidth="1"/>
    <col min="47" max="16384" width="9.125" style="38" customWidth="1"/>
  </cols>
  <sheetData>
    <row r="1" spans="1:4" s="1" customFormat="1" ht="18.75">
      <c r="A1" s="164" t="s">
        <v>26</v>
      </c>
      <c r="B1" s="164"/>
      <c r="C1" s="164"/>
      <c r="D1" s="164"/>
    </row>
    <row r="2" spans="1:4" s="1" customFormat="1" ht="18.75">
      <c r="A2" s="9"/>
      <c r="B2" s="187" t="s">
        <v>71</v>
      </c>
      <c r="C2" s="187"/>
      <c r="D2" s="9"/>
    </row>
    <row r="3" spans="1:46" ht="18.75" customHeight="1">
      <c r="A3" s="169" t="s">
        <v>67</v>
      </c>
      <c r="B3" s="169"/>
      <c r="C3" s="169"/>
      <c r="D3" s="44"/>
      <c r="G3" s="46">
        <v>1</v>
      </c>
      <c r="H3" s="46">
        <v>2</v>
      </c>
      <c r="I3" s="46">
        <v>3</v>
      </c>
      <c r="J3" s="46">
        <v>4</v>
      </c>
      <c r="K3" s="46">
        <v>5</v>
      </c>
      <c r="L3" s="46">
        <v>6</v>
      </c>
      <c r="M3" s="46">
        <v>7</v>
      </c>
      <c r="N3" s="46">
        <v>8</v>
      </c>
      <c r="O3" s="46">
        <v>9</v>
      </c>
      <c r="P3" s="46">
        <v>10</v>
      </c>
      <c r="Q3" s="46">
        <v>11</v>
      </c>
      <c r="R3" s="46">
        <v>12</v>
      </c>
      <c r="S3" s="46">
        <v>13</v>
      </c>
      <c r="T3" s="46">
        <v>14</v>
      </c>
      <c r="U3" s="46">
        <v>15</v>
      </c>
      <c r="V3" s="46">
        <v>16</v>
      </c>
      <c r="W3" s="46">
        <v>17</v>
      </c>
      <c r="X3" s="46">
        <v>18</v>
      </c>
      <c r="Y3" s="46">
        <v>19</v>
      </c>
      <c r="Z3" s="46">
        <v>20</v>
      </c>
      <c r="AA3" s="46">
        <v>21</v>
      </c>
      <c r="AB3" s="46">
        <v>22</v>
      </c>
      <c r="AC3" s="46">
        <v>23</v>
      </c>
      <c r="AD3" s="46">
        <v>24</v>
      </c>
      <c r="AE3" s="46">
        <v>25</v>
      </c>
      <c r="AF3" s="46">
        <v>26</v>
      </c>
      <c r="AG3" s="46">
        <v>27</v>
      </c>
      <c r="AH3" s="47">
        <v>28</v>
      </c>
      <c r="AI3" s="47">
        <v>29</v>
      </c>
      <c r="AJ3" s="46">
        <v>30</v>
      </c>
      <c r="AK3" s="47">
        <v>31</v>
      </c>
      <c r="AL3" s="47">
        <v>32</v>
      </c>
      <c r="AM3" s="46">
        <v>33</v>
      </c>
      <c r="AN3" s="47">
        <v>34</v>
      </c>
      <c r="AO3" s="47">
        <v>35</v>
      </c>
      <c r="AP3" s="46">
        <v>36</v>
      </c>
      <c r="AQ3" s="47">
        <v>37</v>
      </c>
      <c r="AR3" s="47">
        <v>38</v>
      </c>
      <c r="AS3" s="46">
        <v>39</v>
      </c>
      <c r="AT3" s="47">
        <v>40</v>
      </c>
    </row>
    <row r="4" spans="1:46" ht="18.75" customHeight="1">
      <c r="A4" s="169" t="s">
        <v>121</v>
      </c>
      <c r="B4" s="169"/>
      <c r="C4" s="169"/>
      <c r="D4" s="44"/>
      <c r="G4" s="46">
        <v>300</v>
      </c>
      <c r="H4" s="46">
        <v>270</v>
      </c>
      <c r="I4" s="46">
        <v>245</v>
      </c>
      <c r="J4" s="46">
        <v>225</v>
      </c>
      <c r="K4" s="46">
        <v>210</v>
      </c>
      <c r="L4" s="46">
        <v>200</v>
      </c>
      <c r="M4" s="46">
        <v>190</v>
      </c>
      <c r="N4" s="46">
        <v>180</v>
      </c>
      <c r="O4" s="46">
        <v>170</v>
      </c>
      <c r="P4" s="46">
        <v>160</v>
      </c>
      <c r="Q4" s="46">
        <v>150</v>
      </c>
      <c r="R4" s="46">
        <v>145</v>
      </c>
      <c r="S4" s="46">
        <v>140</v>
      </c>
      <c r="T4" s="46">
        <v>135</v>
      </c>
      <c r="U4" s="46">
        <v>130</v>
      </c>
      <c r="V4" s="46">
        <v>125</v>
      </c>
      <c r="W4" s="46">
        <v>120</v>
      </c>
      <c r="X4" s="46">
        <v>115</v>
      </c>
      <c r="Y4" s="46">
        <v>110</v>
      </c>
      <c r="Z4" s="46">
        <v>105</v>
      </c>
      <c r="AA4" s="46">
        <v>100</v>
      </c>
      <c r="AB4" s="46">
        <v>96</v>
      </c>
      <c r="AC4" s="46">
        <v>92</v>
      </c>
      <c r="AD4" s="46">
        <v>88</v>
      </c>
      <c r="AE4" s="46">
        <v>84</v>
      </c>
      <c r="AF4" s="46">
        <v>80</v>
      </c>
      <c r="AG4" s="46">
        <v>76</v>
      </c>
      <c r="AH4" s="47">
        <v>72</v>
      </c>
      <c r="AI4" s="47">
        <v>68</v>
      </c>
      <c r="AJ4" s="47">
        <v>64</v>
      </c>
      <c r="AK4" s="47">
        <v>60</v>
      </c>
      <c r="AL4" s="47">
        <v>57</v>
      </c>
      <c r="AM4" s="47">
        <v>54</v>
      </c>
      <c r="AN4" s="47">
        <v>51</v>
      </c>
      <c r="AO4" s="47">
        <v>48</v>
      </c>
      <c r="AP4" s="47">
        <v>45</v>
      </c>
      <c r="AQ4" s="47">
        <v>42</v>
      </c>
      <c r="AR4" s="47">
        <v>39</v>
      </c>
      <c r="AS4" s="47">
        <v>36</v>
      </c>
      <c r="AT4" s="47">
        <v>33</v>
      </c>
    </row>
    <row r="5" spans="1:4" s="40" customFormat="1" ht="18.75" customHeight="1">
      <c r="A5" s="39"/>
      <c r="B5" s="168"/>
      <c r="C5" s="168"/>
      <c r="D5" s="44"/>
    </row>
    <row r="6" spans="1:4" s="40" customFormat="1" ht="18.75" customHeight="1">
      <c r="A6" s="39"/>
      <c r="B6" s="45"/>
      <c r="C6" s="45"/>
      <c r="D6" s="45"/>
    </row>
    <row r="7" spans="1:3" s="27" customFormat="1" ht="48" customHeight="1">
      <c r="A7" s="72" t="s">
        <v>18</v>
      </c>
      <c r="B7" s="72" t="s">
        <v>23</v>
      </c>
      <c r="C7" s="72" t="s">
        <v>87</v>
      </c>
    </row>
    <row r="8" spans="1:33" s="41" customFormat="1" ht="18.75" customHeight="1">
      <c r="A8" s="167" t="s">
        <v>47</v>
      </c>
      <c r="B8" s="167"/>
      <c r="C8" s="16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s="41" customFormat="1" ht="18.75" customHeight="1">
      <c r="A9" s="87" t="s">
        <v>0</v>
      </c>
      <c r="B9" s="73">
        <v>1</v>
      </c>
      <c r="C9" s="73">
        <f>LOOKUP(B9,$G$3:$AG$3:$G$4:$AG$4)</f>
        <v>300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s="41" customFormat="1" ht="31.5">
      <c r="A10" s="87" t="s">
        <v>2</v>
      </c>
      <c r="B10" s="73">
        <v>2</v>
      </c>
      <c r="C10" s="73">
        <f>LOOKUP(B10,$G$3:$AG$3:$G$4:$AG$4)</f>
        <v>270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s="41" customFormat="1" ht="34.5" customHeight="1">
      <c r="A11" s="87" t="s">
        <v>6</v>
      </c>
      <c r="B11" s="73">
        <v>3</v>
      </c>
      <c r="C11" s="73">
        <f>LOOKUP(B11,$G$3:$AG$3:$G$4:$AG$4)</f>
        <v>245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s="41" customFormat="1" ht="17.25" customHeight="1">
      <c r="A12" s="87" t="s">
        <v>1</v>
      </c>
      <c r="B12" s="73">
        <v>4</v>
      </c>
      <c r="C12" s="73">
        <f>LOOKUP(B12,$G$3:$AG$3:$G$4:$AG$4)</f>
        <v>225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41" customFormat="1" ht="34.5" customHeight="1">
      <c r="A13" s="74" t="s">
        <v>5</v>
      </c>
      <c r="B13" s="73">
        <v>5</v>
      </c>
      <c r="C13" s="73">
        <f>LOOKUP(B13,$G$3:$AG$3:$G$4:$AG$4)</f>
        <v>210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s="41" customFormat="1" ht="24.75" customHeight="1">
      <c r="A14" s="87" t="s">
        <v>7</v>
      </c>
      <c r="B14" s="73">
        <v>5</v>
      </c>
      <c r="C14" s="73">
        <f>LOOKUP(B14,$G$3:$AG$3:$G$4:$AG$4)</f>
        <v>210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s="41" customFormat="1" ht="19.5" customHeight="1">
      <c r="A15" s="74" t="s">
        <v>13</v>
      </c>
      <c r="B15" s="73">
        <v>5</v>
      </c>
      <c r="C15" s="73">
        <f>LOOKUP(B15,$G$3:$AG$3:$G$4:$AG$4)</f>
        <v>210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s="41" customFormat="1" ht="20.25" customHeight="1">
      <c r="A16" s="74" t="s">
        <v>11</v>
      </c>
      <c r="B16" s="73" t="s">
        <v>208</v>
      </c>
      <c r="C16" s="7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s="41" customFormat="1" ht="18.75" customHeight="1">
      <c r="A17" s="166" t="s">
        <v>48</v>
      </c>
      <c r="B17" s="166"/>
      <c r="C17" s="166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s="41" customFormat="1" ht="31.5">
      <c r="A18" s="87" t="s">
        <v>663</v>
      </c>
      <c r="B18" s="73">
        <v>1</v>
      </c>
      <c r="C18" s="73">
        <f>LOOKUP(B18,$G$3:$AG$3:$G$4:$AG$4)</f>
        <v>300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s="41" customFormat="1" ht="15.75">
      <c r="A19" s="87" t="s">
        <v>16</v>
      </c>
      <c r="B19" s="73">
        <v>2</v>
      </c>
      <c r="C19" s="73">
        <f>LOOKUP(B19,$G$3:$AG$3:$G$4:$AG$4)</f>
        <v>270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s="41" customFormat="1" ht="31.5" customHeight="1">
      <c r="A20" s="87" t="s">
        <v>8</v>
      </c>
      <c r="B20" s="73">
        <v>3</v>
      </c>
      <c r="C20" s="73">
        <f>LOOKUP(B20,$G$3:$AG$3:$G$4:$AG$4)</f>
        <v>245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41" customFormat="1" ht="15.75">
      <c r="A21" s="87" t="s">
        <v>3</v>
      </c>
      <c r="B21" s="73">
        <v>4</v>
      </c>
      <c r="C21" s="73">
        <f>LOOKUP(B21,$G$3:$AG$3:$G$4:$AG$4)</f>
        <v>225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s="41" customFormat="1" ht="31.5">
      <c r="A22" s="87" t="s">
        <v>4</v>
      </c>
      <c r="B22" s="73">
        <v>5</v>
      </c>
      <c r="C22" s="73">
        <f>LOOKUP(B22,$G$3:$AG$3:$G$4:$AG$4)</f>
        <v>210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s="41" customFormat="1" ht="33" customHeight="1">
      <c r="A23" s="87" t="s">
        <v>86</v>
      </c>
      <c r="B23" s="73">
        <v>5</v>
      </c>
      <c r="C23" s="73">
        <f>LOOKUP(B23,$G$3:$AG$3:$G$4:$AG$4)</f>
        <v>210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s="41" customFormat="1" ht="33.75" customHeight="1">
      <c r="A24" s="74" t="s">
        <v>106</v>
      </c>
      <c r="B24" s="73" t="s">
        <v>208</v>
      </c>
      <c r="C24" s="7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s="41" customFormat="1" ht="21" customHeight="1">
      <c r="A25" s="74" t="s">
        <v>9</v>
      </c>
      <c r="B25" s="73" t="s">
        <v>208</v>
      </c>
      <c r="C25" s="7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s="41" customFormat="1" ht="21" customHeight="1">
      <c r="A26" s="74" t="s">
        <v>10</v>
      </c>
      <c r="B26" s="73" t="s">
        <v>208</v>
      </c>
      <c r="C26" s="7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s="41" customFormat="1" ht="21" customHeight="1">
      <c r="A27" s="74" t="s">
        <v>12</v>
      </c>
      <c r="B27" s="73" t="s">
        <v>208</v>
      </c>
      <c r="C27" s="7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s="41" customFormat="1" ht="18.75" customHeight="1">
      <c r="A28" s="165" t="s">
        <v>49</v>
      </c>
      <c r="B28" s="165"/>
      <c r="C28" s="165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s="41" customFormat="1" ht="33" customHeight="1">
      <c r="A29" s="74" t="s">
        <v>107</v>
      </c>
      <c r="B29" s="73" t="s">
        <v>208</v>
      </c>
      <c r="C29" s="7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s="41" customFormat="1" ht="35.25" customHeight="1">
      <c r="A30" s="75" t="s">
        <v>14</v>
      </c>
      <c r="B30" s="73" t="s">
        <v>208</v>
      </c>
      <c r="C30" s="7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s="41" customFormat="1" ht="33.75" customHeight="1">
      <c r="A31" s="75" t="s">
        <v>15</v>
      </c>
      <c r="B31" s="73" t="s">
        <v>208</v>
      </c>
      <c r="C31" s="7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s="41" customFormat="1" ht="34.5" customHeight="1">
      <c r="A32" s="74" t="s">
        <v>178</v>
      </c>
      <c r="B32" s="73" t="s">
        <v>208</v>
      </c>
      <c r="C32" s="7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2:33" s="41" customFormat="1" ht="15.75">
      <c r="B33" s="43"/>
      <c r="C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ht="15">
      <c r="A34" s="38" t="s">
        <v>27</v>
      </c>
    </row>
    <row r="36" spans="1:46" s="27" customFormat="1" ht="19.5" customHeight="1">
      <c r="A36" s="38" t="s">
        <v>28</v>
      </c>
      <c r="D36" s="38"/>
      <c r="E36" s="38"/>
      <c r="F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</sheetData>
  <sheetProtection password="C628" sheet="1" formatCells="0" formatColumns="0" formatRows="0" insertColumns="0" insertRows="0" insertHyperlinks="0" deleteColumns="0" deleteRows="0"/>
  <mergeCells count="8">
    <mergeCell ref="A17:C17"/>
    <mergeCell ref="A28:C28"/>
    <mergeCell ref="A1:D1"/>
    <mergeCell ref="B2:C2"/>
    <mergeCell ref="A3:C3"/>
    <mergeCell ref="A4:C4"/>
    <mergeCell ref="B5:C5"/>
    <mergeCell ref="A8:C8"/>
  </mergeCells>
  <printOptions/>
  <pageMargins left="0.15748031496062992" right="0.1968503937007874" top="0.15748031496062992" bottom="0.15748031496062992" header="0.31496062992125984" footer="0.15748031496062992"/>
  <pageSetup fitToHeight="1" fitToWidth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C74"/>
  <sheetViews>
    <sheetView view="pageBreakPreview" zoomScaleSheetLayoutView="100" zoomScalePageLayoutView="0" workbookViewId="0" topLeftCell="A67">
      <selection activeCell="B13" sqref="B13"/>
    </sheetView>
  </sheetViews>
  <sheetFormatPr defaultColWidth="9.00390625" defaultRowHeight="12.75"/>
  <cols>
    <col min="1" max="1" width="76.25390625" style="38" customWidth="1"/>
    <col min="2" max="2" width="12.00390625" style="27" customWidth="1"/>
    <col min="3" max="3" width="20.375" style="27" hidden="1" customWidth="1"/>
    <col min="4" max="16384" width="9.125" style="38" customWidth="1"/>
  </cols>
  <sheetData>
    <row r="1" spans="1:3" s="1" customFormat="1" ht="18.75">
      <c r="A1" s="164" t="s">
        <v>26</v>
      </c>
      <c r="B1" s="164"/>
      <c r="C1" s="164"/>
    </row>
    <row r="2" spans="1:3" s="1" customFormat="1" ht="18.75">
      <c r="A2" s="9"/>
      <c r="B2" s="187" t="s">
        <v>71</v>
      </c>
      <c r="C2" s="187"/>
    </row>
    <row r="3" spans="1:3" ht="18.75" customHeight="1">
      <c r="A3" s="169"/>
      <c r="B3" s="169"/>
      <c r="C3" s="169"/>
    </row>
    <row r="4" spans="1:3" ht="18.75" customHeight="1">
      <c r="A4" s="169" t="s">
        <v>396</v>
      </c>
      <c r="B4" s="169"/>
      <c r="C4" s="169"/>
    </row>
    <row r="5" spans="1:3" s="40" customFormat="1" ht="18.75" customHeight="1">
      <c r="A5" s="39"/>
      <c r="B5" s="168"/>
      <c r="C5" s="168"/>
    </row>
    <row r="6" spans="1:3" s="27" customFormat="1" ht="51.75" customHeight="1">
      <c r="A6" s="72" t="s">
        <v>18</v>
      </c>
      <c r="B6" s="72" t="s">
        <v>23</v>
      </c>
      <c r="C6" s="72" t="s">
        <v>87</v>
      </c>
    </row>
    <row r="7" spans="1:3" s="41" customFormat="1" ht="18.75" customHeight="1">
      <c r="A7" s="167" t="s">
        <v>47</v>
      </c>
      <c r="B7" s="167"/>
      <c r="C7" s="167"/>
    </row>
    <row r="8" spans="1:3" s="41" customFormat="1" ht="18.75" customHeight="1">
      <c r="A8" s="87" t="s">
        <v>0</v>
      </c>
      <c r="B8" s="73"/>
      <c r="C8" s="73"/>
    </row>
    <row r="9" spans="1:3" s="41" customFormat="1" ht="15" customHeight="1">
      <c r="A9" s="74" t="s">
        <v>344</v>
      </c>
      <c r="B9" s="73"/>
      <c r="C9" s="73"/>
    </row>
    <row r="10" spans="1:3" s="41" customFormat="1" ht="15" customHeight="1">
      <c r="A10" s="74" t="s">
        <v>359</v>
      </c>
      <c r="B10" s="73"/>
      <c r="C10" s="73"/>
    </row>
    <row r="11" spans="1:3" s="41" customFormat="1" ht="15" customHeight="1">
      <c r="A11" s="74" t="s">
        <v>402</v>
      </c>
      <c r="B11" s="73"/>
      <c r="C11" s="73"/>
    </row>
    <row r="12" spans="1:3" s="41" customFormat="1" ht="15" customHeight="1">
      <c r="A12" s="74" t="s">
        <v>361</v>
      </c>
      <c r="B12" s="73"/>
      <c r="C12" s="73"/>
    </row>
    <row r="13" spans="1:3" s="41" customFormat="1" ht="21" customHeight="1">
      <c r="A13" s="87" t="s">
        <v>1</v>
      </c>
      <c r="B13" s="73"/>
      <c r="C13" s="73"/>
    </row>
    <row r="14" spans="1:3" s="41" customFormat="1" ht="15" customHeight="1">
      <c r="A14" s="74" t="s">
        <v>399</v>
      </c>
      <c r="B14" s="73"/>
      <c r="C14" s="73"/>
    </row>
    <row r="15" spans="1:3" s="41" customFormat="1" ht="15" customHeight="1">
      <c r="A15" s="74" t="s">
        <v>310</v>
      </c>
      <c r="B15" s="73"/>
      <c r="C15" s="73"/>
    </row>
    <row r="16" spans="1:3" s="41" customFormat="1" ht="15" customHeight="1">
      <c r="A16" s="74" t="s">
        <v>400</v>
      </c>
      <c r="B16" s="73"/>
      <c r="C16" s="73"/>
    </row>
    <row r="17" spans="1:3" s="41" customFormat="1" ht="15" customHeight="1">
      <c r="A17" s="74" t="s">
        <v>401</v>
      </c>
      <c r="B17" s="73"/>
      <c r="C17" s="73"/>
    </row>
    <row r="18" spans="1:3" s="41" customFormat="1" ht="24.75" customHeight="1">
      <c r="A18" s="87" t="s">
        <v>7</v>
      </c>
      <c r="B18" s="73"/>
      <c r="C18" s="73"/>
    </row>
    <row r="19" spans="1:3" s="41" customFormat="1" ht="15" customHeight="1">
      <c r="A19" s="74" t="s">
        <v>397</v>
      </c>
      <c r="B19" s="73"/>
      <c r="C19" s="73"/>
    </row>
    <row r="20" spans="1:3" s="41" customFormat="1" ht="15" customHeight="1">
      <c r="A20" s="74" t="s">
        <v>398</v>
      </c>
      <c r="B20" s="73"/>
      <c r="C20" s="73"/>
    </row>
    <row r="21" spans="1:3" s="41" customFormat="1" ht="15" customHeight="1">
      <c r="A21" s="74" t="s">
        <v>286</v>
      </c>
      <c r="B21" s="73"/>
      <c r="C21" s="73"/>
    </row>
    <row r="22" spans="1:3" s="41" customFormat="1" ht="34.5" customHeight="1">
      <c r="A22" s="87" t="s">
        <v>6</v>
      </c>
      <c r="B22" s="73"/>
      <c r="C22" s="73"/>
    </row>
    <row r="23" spans="1:3" s="41" customFormat="1" ht="15" customHeight="1">
      <c r="A23" s="74" t="s">
        <v>403</v>
      </c>
      <c r="B23" s="73"/>
      <c r="C23" s="73"/>
    </row>
    <row r="24" spans="1:3" s="41" customFormat="1" ht="15" customHeight="1">
      <c r="A24" s="74" t="s">
        <v>404</v>
      </c>
      <c r="B24" s="73"/>
      <c r="C24" s="73"/>
    </row>
    <row r="25" spans="1:3" s="41" customFormat="1" ht="15" customHeight="1">
      <c r="A25" s="74" t="s">
        <v>405</v>
      </c>
      <c r="B25" s="73"/>
      <c r="C25" s="73"/>
    </row>
    <row r="26" spans="1:3" s="41" customFormat="1" ht="15" customHeight="1">
      <c r="A26" s="74" t="s">
        <v>406</v>
      </c>
      <c r="B26" s="73"/>
      <c r="C26" s="73"/>
    </row>
    <row r="27" spans="1:3" s="41" customFormat="1" ht="34.5" customHeight="1">
      <c r="A27" s="87" t="s">
        <v>2</v>
      </c>
      <c r="B27" s="73"/>
      <c r="C27" s="73"/>
    </row>
    <row r="28" spans="1:3" s="41" customFormat="1" ht="15" customHeight="1">
      <c r="A28" s="74" t="s">
        <v>440</v>
      </c>
      <c r="B28" s="73"/>
      <c r="C28" s="73"/>
    </row>
    <row r="29" spans="1:3" s="41" customFormat="1" ht="15" customHeight="1">
      <c r="A29" s="74" t="s">
        <v>428</v>
      </c>
      <c r="B29" s="73"/>
      <c r="C29" s="73"/>
    </row>
    <row r="30" spans="1:3" s="41" customFormat="1" ht="15" customHeight="1">
      <c r="A30" s="74" t="s">
        <v>251</v>
      </c>
      <c r="B30" s="73"/>
      <c r="C30" s="73"/>
    </row>
    <row r="31" spans="1:3" s="41" customFormat="1" ht="15" customHeight="1">
      <c r="A31" s="74" t="s">
        <v>441</v>
      </c>
      <c r="B31" s="73"/>
      <c r="C31" s="73"/>
    </row>
    <row r="32" spans="1:3" s="41" customFormat="1" ht="19.5" customHeight="1">
      <c r="A32" s="87" t="s">
        <v>11</v>
      </c>
      <c r="B32" s="73" t="s">
        <v>208</v>
      </c>
      <c r="C32" s="73"/>
    </row>
    <row r="33" spans="1:3" s="41" customFormat="1" ht="35.25" customHeight="1">
      <c r="A33" s="74" t="s">
        <v>13</v>
      </c>
      <c r="B33" s="73"/>
      <c r="C33" s="73"/>
    </row>
    <row r="34" spans="1:3" s="41" customFormat="1" ht="17.25" customHeight="1">
      <c r="A34" s="74" t="s">
        <v>5</v>
      </c>
      <c r="B34" s="73"/>
      <c r="C34" s="73"/>
    </row>
    <row r="35" spans="1:3" s="41" customFormat="1" ht="18.75" customHeight="1">
      <c r="A35" s="166" t="s">
        <v>48</v>
      </c>
      <c r="B35" s="166"/>
      <c r="C35" s="166"/>
    </row>
    <row r="36" spans="1:3" s="41" customFormat="1" ht="18" customHeight="1">
      <c r="A36" s="87" t="s">
        <v>3</v>
      </c>
      <c r="B36" s="73"/>
      <c r="C36" s="73"/>
    </row>
    <row r="37" spans="1:3" s="41" customFormat="1" ht="15" customHeight="1">
      <c r="A37" s="74" t="s">
        <v>366</v>
      </c>
      <c r="B37" s="73"/>
      <c r="C37" s="73"/>
    </row>
    <row r="38" spans="1:3" s="41" customFormat="1" ht="15" customHeight="1">
      <c r="A38" s="74" t="s">
        <v>367</v>
      </c>
      <c r="B38" s="73"/>
      <c r="C38" s="73"/>
    </row>
    <row r="39" spans="1:3" s="41" customFormat="1" ht="15" customHeight="1">
      <c r="A39" s="74" t="s">
        <v>407</v>
      </c>
      <c r="B39" s="73"/>
      <c r="C39" s="73"/>
    </row>
    <row r="40" spans="1:3" s="41" customFormat="1" ht="15" customHeight="1">
      <c r="A40" s="74" t="s">
        <v>408</v>
      </c>
      <c r="B40" s="73"/>
      <c r="C40" s="73"/>
    </row>
    <row r="41" spans="1:3" s="41" customFormat="1" ht="31.5" customHeight="1">
      <c r="A41" s="87" t="s">
        <v>105</v>
      </c>
      <c r="B41" s="73"/>
      <c r="C41" s="73"/>
    </row>
    <row r="42" spans="1:3" s="41" customFormat="1" ht="15" customHeight="1">
      <c r="A42" s="74" t="s">
        <v>409</v>
      </c>
      <c r="B42" s="73"/>
      <c r="C42" s="73"/>
    </row>
    <row r="43" spans="1:3" s="41" customFormat="1" ht="15" customHeight="1">
      <c r="A43" s="74" t="s">
        <v>410</v>
      </c>
      <c r="B43" s="73"/>
      <c r="C43" s="73"/>
    </row>
    <row r="44" spans="1:3" s="41" customFormat="1" ht="15" customHeight="1">
      <c r="A44" s="74" t="s">
        <v>411</v>
      </c>
      <c r="B44" s="73"/>
      <c r="C44" s="73"/>
    </row>
    <row r="45" spans="1:3" s="41" customFormat="1" ht="15" customHeight="1">
      <c r="A45" s="74" t="s">
        <v>216</v>
      </c>
      <c r="B45" s="73"/>
      <c r="C45" s="73"/>
    </row>
    <row r="46" spans="1:3" s="41" customFormat="1" ht="15" customHeight="1">
      <c r="A46" s="74" t="s">
        <v>412</v>
      </c>
      <c r="B46" s="73"/>
      <c r="C46" s="73"/>
    </row>
    <row r="47" spans="1:3" s="41" customFormat="1" ht="31.5">
      <c r="A47" s="87" t="s">
        <v>4</v>
      </c>
      <c r="B47" s="73"/>
      <c r="C47" s="73"/>
    </row>
    <row r="48" spans="1:3" s="41" customFormat="1" ht="15" customHeight="1">
      <c r="A48" s="74" t="s">
        <v>222</v>
      </c>
      <c r="B48" s="73"/>
      <c r="C48" s="73"/>
    </row>
    <row r="49" spans="1:3" s="41" customFormat="1" ht="15" customHeight="1">
      <c r="A49" s="74" t="s">
        <v>380</v>
      </c>
      <c r="B49" s="73"/>
      <c r="C49" s="73"/>
    </row>
    <row r="50" spans="1:3" s="41" customFormat="1" ht="15" customHeight="1">
      <c r="A50" s="74" t="s">
        <v>230</v>
      </c>
      <c r="B50" s="73"/>
      <c r="C50" s="73"/>
    </row>
    <row r="51" spans="1:3" s="41" customFormat="1" ht="15" customHeight="1">
      <c r="A51" s="74" t="s">
        <v>413</v>
      </c>
      <c r="B51" s="73"/>
      <c r="C51" s="73"/>
    </row>
    <row r="52" spans="1:3" s="41" customFormat="1" ht="47.25">
      <c r="A52" s="87" t="s">
        <v>86</v>
      </c>
      <c r="B52" s="73"/>
      <c r="C52" s="73"/>
    </row>
    <row r="53" spans="1:3" s="41" customFormat="1" ht="15" customHeight="1">
      <c r="A53" s="74" t="s">
        <v>416</v>
      </c>
      <c r="B53" s="73"/>
      <c r="C53" s="73"/>
    </row>
    <row r="54" spans="1:3" s="41" customFormat="1" ht="15" customHeight="1">
      <c r="A54" s="74" t="s">
        <v>391</v>
      </c>
      <c r="B54" s="73"/>
      <c r="C54" s="73"/>
    </row>
    <row r="55" spans="1:3" s="41" customFormat="1" ht="15" customHeight="1">
      <c r="A55" s="74" t="s">
        <v>417</v>
      </c>
      <c r="B55" s="73"/>
      <c r="C55" s="73"/>
    </row>
    <row r="56" spans="1:3" s="41" customFormat="1" ht="21" customHeight="1">
      <c r="A56" s="87" t="s">
        <v>16</v>
      </c>
      <c r="B56" s="73"/>
      <c r="C56" s="73"/>
    </row>
    <row r="57" spans="1:3" s="41" customFormat="1" ht="15" customHeight="1">
      <c r="A57" s="74" t="s">
        <v>414</v>
      </c>
      <c r="B57" s="73"/>
      <c r="C57" s="73"/>
    </row>
    <row r="58" spans="1:3" s="41" customFormat="1" ht="15" customHeight="1">
      <c r="A58" s="74" t="s">
        <v>415</v>
      </c>
      <c r="B58" s="73"/>
      <c r="C58" s="73"/>
    </row>
    <row r="59" spans="1:3" s="41" customFormat="1" ht="15" customHeight="1">
      <c r="A59" s="74" t="s">
        <v>257</v>
      </c>
      <c r="B59" s="73"/>
      <c r="C59" s="73"/>
    </row>
    <row r="60" spans="1:3" s="41" customFormat="1" ht="15" customHeight="1">
      <c r="A60" s="74" t="s">
        <v>265</v>
      </c>
      <c r="B60" s="73"/>
      <c r="C60" s="73"/>
    </row>
    <row r="61" spans="1:3" s="41" customFormat="1" ht="19.5" customHeight="1">
      <c r="A61" s="74" t="s">
        <v>8</v>
      </c>
      <c r="B61" s="73"/>
      <c r="C61" s="73"/>
    </row>
    <row r="62" spans="1:3" s="41" customFormat="1" ht="33" customHeight="1">
      <c r="A62" s="74" t="s">
        <v>106</v>
      </c>
      <c r="B62" s="73"/>
      <c r="C62" s="73"/>
    </row>
    <row r="63" spans="1:3" s="41" customFormat="1" ht="33.75" customHeight="1">
      <c r="A63" s="74" t="s">
        <v>9</v>
      </c>
      <c r="B63" s="73"/>
      <c r="C63" s="73"/>
    </row>
    <row r="64" spans="1:3" s="41" customFormat="1" ht="21" customHeight="1">
      <c r="A64" s="87" t="s">
        <v>10</v>
      </c>
      <c r="B64" s="73" t="s">
        <v>208</v>
      </c>
      <c r="C64" s="73"/>
    </row>
    <row r="65" spans="1:3" s="41" customFormat="1" ht="21" customHeight="1">
      <c r="A65" s="87" t="s">
        <v>12</v>
      </c>
      <c r="B65" s="73" t="s">
        <v>208</v>
      </c>
      <c r="C65" s="73"/>
    </row>
    <row r="66" spans="1:3" s="41" customFormat="1" ht="18.75" customHeight="1">
      <c r="A66" s="165" t="s">
        <v>49</v>
      </c>
      <c r="B66" s="165"/>
      <c r="C66" s="165"/>
    </row>
    <row r="67" spans="1:3" s="41" customFormat="1" ht="33" customHeight="1">
      <c r="A67" s="87" t="s">
        <v>107</v>
      </c>
      <c r="B67" s="73" t="s">
        <v>208</v>
      </c>
      <c r="C67" s="73"/>
    </row>
    <row r="68" spans="1:3" s="41" customFormat="1" ht="35.25" customHeight="1">
      <c r="A68" s="88" t="s">
        <v>14</v>
      </c>
      <c r="B68" s="73" t="s">
        <v>208</v>
      </c>
      <c r="C68" s="73"/>
    </row>
    <row r="69" spans="1:3" s="41" customFormat="1" ht="33.75" customHeight="1">
      <c r="A69" s="88" t="s">
        <v>15</v>
      </c>
      <c r="B69" s="73" t="s">
        <v>208</v>
      </c>
      <c r="C69" s="73"/>
    </row>
    <row r="70" spans="1:3" s="41" customFormat="1" ht="34.5" customHeight="1">
      <c r="A70" s="87" t="s">
        <v>177</v>
      </c>
      <c r="B70" s="73" t="s">
        <v>208</v>
      </c>
      <c r="C70" s="73"/>
    </row>
    <row r="71" spans="2:3" s="41" customFormat="1" ht="15.75">
      <c r="B71" s="43"/>
      <c r="C71" s="43"/>
    </row>
    <row r="72" ht="15">
      <c r="A72" s="38" t="s">
        <v>27</v>
      </c>
    </row>
    <row r="74" s="27" customFormat="1" ht="19.5" customHeight="1">
      <c r="A74" s="38" t="s">
        <v>28</v>
      </c>
    </row>
  </sheetData>
  <sheetProtection/>
  <mergeCells count="8">
    <mergeCell ref="A35:C35"/>
    <mergeCell ref="A66:C66"/>
    <mergeCell ref="A1:C1"/>
    <mergeCell ref="B2:C2"/>
    <mergeCell ref="A3:C3"/>
    <mergeCell ref="A4:C4"/>
    <mergeCell ref="B5:C5"/>
    <mergeCell ref="A7:C7"/>
  </mergeCells>
  <printOptions/>
  <pageMargins left="0.15748031496062992" right="0.1968503937007874" top="0.15748031496062992" bottom="0.15748031496062992" header="0.31496062992125984" footer="0.15748031496062992"/>
  <pageSetup horizontalDpi="600" verticalDpi="600" orientation="portrait" paperSize="9" r:id="rId1"/>
  <rowBreaks count="1" manualBreakCount="1">
    <brk id="34" max="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G75"/>
  <sheetViews>
    <sheetView zoomScalePageLayoutView="0" workbookViewId="0" topLeftCell="A64">
      <selection activeCell="C45" sqref="C45"/>
    </sheetView>
  </sheetViews>
  <sheetFormatPr defaultColWidth="9.00390625" defaultRowHeight="12.75"/>
  <cols>
    <col min="1" max="1" width="6.625" style="0" customWidth="1"/>
    <col min="2" max="2" width="25.75390625" style="0" customWidth="1"/>
    <col min="3" max="3" width="39.25390625" style="0" customWidth="1"/>
    <col min="4" max="4" width="9.875" style="51" customWidth="1"/>
    <col min="5" max="5" width="8.00390625" style="51" customWidth="1"/>
    <col min="6" max="6" width="6.75390625" style="0" customWidth="1"/>
    <col min="7" max="7" width="59.375" style="0" customWidth="1"/>
  </cols>
  <sheetData>
    <row r="1" spans="1:7" s="21" customFormat="1" ht="18.75" customHeight="1">
      <c r="A1" s="153" t="s">
        <v>67</v>
      </c>
      <c r="B1" s="153"/>
      <c r="C1" s="153"/>
      <c r="D1" s="153"/>
      <c r="E1" s="153"/>
      <c r="F1" s="153"/>
      <c r="G1" s="153"/>
    </row>
    <row r="2" spans="1:7" s="21" customFormat="1" ht="18.75" customHeight="1">
      <c r="A2" s="153" t="s">
        <v>124</v>
      </c>
      <c r="B2" s="153"/>
      <c r="C2" s="153"/>
      <c r="D2" s="153"/>
      <c r="E2" s="153"/>
      <c r="F2" s="153"/>
      <c r="G2" s="153"/>
    </row>
    <row r="3" spans="1:7" s="21" customFormat="1" ht="15">
      <c r="A3" s="22"/>
      <c r="D3" s="49"/>
      <c r="E3" s="49"/>
      <c r="F3" s="23"/>
      <c r="G3" s="23"/>
    </row>
    <row r="4" spans="1:7" s="21" customFormat="1" ht="21" thickBot="1">
      <c r="A4" s="154" t="s">
        <v>47</v>
      </c>
      <c r="B4" s="154"/>
      <c r="C4" s="154"/>
      <c r="D4" s="154"/>
      <c r="E4" s="154"/>
      <c r="F4" s="154"/>
      <c r="G4" s="154"/>
    </row>
    <row r="5" spans="1:7" s="27" customFormat="1" ht="45" customHeight="1" thickTop="1">
      <c r="A5" s="24" t="s">
        <v>68</v>
      </c>
      <c r="B5" s="25" t="s">
        <v>69</v>
      </c>
      <c r="C5" s="31" t="s">
        <v>18</v>
      </c>
      <c r="D5" s="48" t="s">
        <v>92</v>
      </c>
      <c r="E5" s="48" t="s">
        <v>23</v>
      </c>
      <c r="F5" s="26"/>
      <c r="G5" s="37" t="s">
        <v>47</v>
      </c>
    </row>
    <row r="6" spans="1:7" s="21" customFormat="1" ht="15">
      <c r="A6" s="32">
        <v>27</v>
      </c>
      <c r="B6" s="28" t="s">
        <v>319</v>
      </c>
      <c r="C6" s="13" t="str">
        <f>G8</f>
        <v>Правительство</v>
      </c>
      <c r="D6" s="33">
        <f>VLOOKUP(A6,'лично стрельба'!$B$7:$K$87,9,FALSE)</f>
        <v>10</v>
      </c>
      <c r="E6" s="33">
        <f>VLOOKUP(A6,'лично стрельба'!$B$7:$K$87,10,FALSE)</f>
        <v>16</v>
      </c>
      <c r="F6" s="23"/>
      <c r="G6" s="23"/>
    </row>
    <row r="7" spans="1:7" s="21" customFormat="1" ht="15">
      <c r="A7" s="32">
        <v>28</v>
      </c>
      <c r="B7" s="28" t="s">
        <v>360</v>
      </c>
      <c r="C7" s="13" t="str">
        <f>G8</f>
        <v>Правительство</v>
      </c>
      <c r="D7" s="33">
        <f>VLOOKUP(A7,'лично стрельба'!$B$7:$K$87,9,FALSE)</f>
        <v>11</v>
      </c>
      <c r="E7" s="33">
        <f>VLOOKUP(A7,'лично стрельба'!$B$7:$K$87,10,FALSE)</f>
        <v>14</v>
      </c>
      <c r="F7" s="23"/>
      <c r="G7" s="23"/>
    </row>
    <row r="8" spans="1:7" s="21" customFormat="1" ht="24.75" customHeight="1">
      <c r="A8" s="22"/>
      <c r="C8" s="23"/>
      <c r="D8" s="50"/>
      <c r="E8" s="50"/>
      <c r="F8" s="29">
        <f>SUM(D6:D7)</f>
        <v>21</v>
      </c>
      <c r="G8" s="30" t="s">
        <v>79</v>
      </c>
    </row>
    <row r="9" spans="1:7" s="21" customFormat="1" ht="18.75" customHeight="1">
      <c r="A9" s="32">
        <v>25</v>
      </c>
      <c r="B9" s="28" t="s">
        <v>310</v>
      </c>
      <c r="C9" s="13" t="str">
        <f>G11</f>
        <v>Мин-во здравоохранения</v>
      </c>
      <c r="D9" s="33">
        <f>VLOOKUP(A9,'лично стрельба'!$B$7:$K$87,9,FALSE)</f>
        <v>9</v>
      </c>
      <c r="E9" s="33">
        <f>VLOOKUP(A9,'лично стрельба'!$B$7:$K$87,10,FALSE)</f>
        <v>18</v>
      </c>
      <c r="F9" s="23"/>
      <c r="G9" s="23"/>
    </row>
    <row r="10" spans="1:7" s="21" customFormat="1" ht="18.75" customHeight="1">
      <c r="A10" s="32">
        <v>26</v>
      </c>
      <c r="B10" s="28" t="s">
        <v>304</v>
      </c>
      <c r="C10" s="13" t="str">
        <f>G11</f>
        <v>Мин-во здравоохранения</v>
      </c>
      <c r="D10" s="33">
        <f>VLOOKUP(A10,'лично стрельба'!$B$7:$K$87,9,FALSE)</f>
        <v>0</v>
      </c>
      <c r="E10" s="33">
        <f>VLOOKUP(A10,'лично стрельба'!$B$7:$K$87,10,FALSE)</f>
        <v>12</v>
      </c>
      <c r="F10" s="23"/>
      <c r="G10" s="23"/>
    </row>
    <row r="11" spans="1:7" s="21" customFormat="1" ht="18.75" customHeight="1">
      <c r="A11" s="22"/>
      <c r="C11" s="23"/>
      <c r="D11" s="50"/>
      <c r="E11" s="50"/>
      <c r="F11" s="29">
        <f>SUM(D9:D10)</f>
        <v>9</v>
      </c>
      <c r="G11" s="30" t="s">
        <v>80</v>
      </c>
    </row>
    <row r="12" spans="1:7" s="21" customFormat="1" ht="24.75" customHeight="1">
      <c r="A12" s="32">
        <v>33</v>
      </c>
      <c r="B12" s="28" t="s">
        <v>442</v>
      </c>
      <c r="C12" s="13" t="str">
        <f>G14</f>
        <v>Мин-во лесного,охотн. хоз-ва и природопольз.</v>
      </c>
      <c r="D12" s="33">
        <f>VLOOKUP(A12,'лично стрельба'!$B$7:$K$87,9,FALSE)</f>
        <v>17</v>
      </c>
      <c r="E12" s="33">
        <f>VLOOKUP(A12,'лично стрельба'!$B$7:$K$87,10,FALSE)</f>
        <v>8</v>
      </c>
      <c r="F12" s="23"/>
      <c r="G12" s="23"/>
    </row>
    <row r="13" spans="1:7" s="21" customFormat="1" ht="24.75" customHeight="1">
      <c r="A13" s="32">
        <v>34</v>
      </c>
      <c r="B13" s="28" t="s">
        <v>443</v>
      </c>
      <c r="C13" s="13" t="str">
        <f>G14</f>
        <v>Мин-во лесного,охотн. хоз-ва и природопольз.</v>
      </c>
      <c r="D13" s="33">
        <f>VLOOKUP(A13,'лично стрельба'!$B$7:$K$87,9,FALSE)</f>
        <v>8</v>
      </c>
      <c r="E13" s="33">
        <f>VLOOKUP(A13,'лично стрельба'!$B$7:$K$87,10,FALSE)</f>
        <v>19</v>
      </c>
      <c r="F13" s="23"/>
      <c r="G13" s="23"/>
    </row>
    <row r="14" spans="1:7" s="21" customFormat="1" ht="34.5" customHeight="1">
      <c r="A14" s="22"/>
      <c r="C14" s="23"/>
      <c r="D14" s="50"/>
      <c r="E14" s="50"/>
      <c r="F14" s="29">
        <f>SUM(D12:D13)</f>
        <v>25</v>
      </c>
      <c r="G14" s="30" t="s">
        <v>81</v>
      </c>
    </row>
    <row r="15" spans="1:7" s="21" customFormat="1" ht="15">
      <c r="A15" s="32">
        <v>35</v>
      </c>
      <c r="B15" s="28" t="s">
        <v>489</v>
      </c>
      <c r="C15" s="13" t="str">
        <f>G17</f>
        <v>Мин-во сельского хозяйства</v>
      </c>
      <c r="D15" s="33">
        <f>VLOOKUP(A15,'лично стрельба'!$B$7:$K$87,9,FALSE)</f>
        <v>6</v>
      </c>
      <c r="E15" s="33">
        <f>VLOOKUP(A15,'лично стрельба'!$B$7:$K$87,10,FALSE)</f>
        <v>21</v>
      </c>
      <c r="F15" s="23"/>
      <c r="G15" s="23"/>
    </row>
    <row r="16" spans="1:7" s="21" customFormat="1" ht="15">
      <c r="A16" s="32">
        <v>36</v>
      </c>
      <c r="B16" s="28" t="s">
        <v>490</v>
      </c>
      <c r="C16" s="13" t="str">
        <f>G17</f>
        <v>Мин-во сельского хозяйства</v>
      </c>
      <c r="D16" s="33">
        <f>VLOOKUP(A16,'лично стрельба'!$B$7:$K$87,9,FALSE)</f>
        <v>9</v>
      </c>
      <c r="E16" s="33">
        <f>VLOOKUP(A16,'лично стрельба'!$B$7:$K$87,10,FALSE)</f>
        <v>6</v>
      </c>
      <c r="F16" s="23"/>
      <c r="G16" s="23"/>
    </row>
    <row r="17" spans="1:7" s="21" customFormat="1" ht="24.75" customHeight="1">
      <c r="A17" s="22"/>
      <c r="C17" s="23"/>
      <c r="D17" s="50"/>
      <c r="E17" s="50"/>
      <c r="F17" s="29">
        <f>SUM(D15:D16)</f>
        <v>15</v>
      </c>
      <c r="G17" s="30" t="s">
        <v>82</v>
      </c>
    </row>
    <row r="18" spans="1:7" s="21" customFormat="1" ht="21" customHeight="1">
      <c r="A18" s="32">
        <v>29</v>
      </c>
      <c r="B18" s="28" t="s">
        <v>332</v>
      </c>
      <c r="C18" s="13" t="str">
        <f>G20</f>
        <v>Мин-во труда, соц.защиты и демографии</v>
      </c>
      <c r="D18" s="33">
        <f>VLOOKUP(A18,'лично стрельба'!$B$7:$K$87,9,FALSE)</f>
        <v>9</v>
      </c>
      <c r="E18" s="33">
        <f>VLOOKUP(A18,'лично стрельба'!$B$7:$K$87,10,FALSE)</f>
        <v>5</v>
      </c>
      <c r="F18" s="23"/>
      <c r="G18" s="23"/>
    </row>
    <row r="19" spans="1:7" s="21" customFormat="1" ht="21" customHeight="1">
      <c r="A19" s="32">
        <v>30</v>
      </c>
      <c r="B19" s="28" t="s">
        <v>491</v>
      </c>
      <c r="C19" s="13" t="str">
        <f>G20</f>
        <v>Мин-во труда, соц.защиты и демографии</v>
      </c>
      <c r="D19" s="33">
        <f>VLOOKUP(A19,'лично стрельба'!$B$7:$K$87,9,FALSE)</f>
        <v>3</v>
      </c>
      <c r="E19" s="33">
        <f>VLOOKUP(A19,'лично стрельба'!$B$7:$K$87,10,FALSE)</f>
        <v>23</v>
      </c>
      <c r="F19" s="23"/>
      <c r="G19" s="23"/>
    </row>
    <row r="20" spans="1:7" s="21" customFormat="1" ht="22.5" customHeight="1">
      <c r="A20" s="22"/>
      <c r="C20" s="23"/>
      <c r="D20" s="50"/>
      <c r="E20" s="50"/>
      <c r="F20" s="29">
        <f>SUM(D18:D19)</f>
        <v>12</v>
      </c>
      <c r="G20" s="30" t="s">
        <v>83</v>
      </c>
    </row>
    <row r="21" spans="1:7" s="21" customFormat="1" ht="19.5" customHeight="1">
      <c r="A21" s="32">
        <v>23</v>
      </c>
      <c r="B21" s="28" t="s">
        <v>291</v>
      </c>
      <c r="C21" s="13" t="str">
        <f>G23</f>
        <v>Мин-во финансов</v>
      </c>
      <c r="D21" s="33">
        <f>VLOOKUP(A21,'лично стрельба'!$B$7:$K$87,9,FALSE)</f>
        <v>27</v>
      </c>
      <c r="E21" s="33">
        <f>VLOOKUP(A21,'лично стрельба'!$B$7:$K$87,10,FALSE)</f>
        <v>2</v>
      </c>
      <c r="F21" s="23"/>
      <c r="G21" s="23"/>
    </row>
    <row r="22" spans="1:7" s="21" customFormat="1" ht="19.5" customHeight="1">
      <c r="A22" s="32">
        <v>24</v>
      </c>
      <c r="B22" s="28" t="s">
        <v>292</v>
      </c>
      <c r="C22" s="13" t="str">
        <f>G23</f>
        <v>Мин-во финансов</v>
      </c>
      <c r="D22" s="33">
        <f>VLOOKUP(A22,'лично стрельба'!$B$7:$K$87,9,FALSE)</f>
        <v>24</v>
      </c>
      <c r="E22" s="33">
        <f>VLOOKUP(A22,'лично стрельба'!$B$7:$K$87,10,FALSE)</f>
        <v>3</v>
      </c>
      <c r="F22" s="23"/>
      <c r="G22" s="23"/>
    </row>
    <row r="23" spans="1:7" s="21" customFormat="1" ht="33.75" customHeight="1">
      <c r="A23" s="22"/>
      <c r="C23" s="23"/>
      <c r="D23" s="50"/>
      <c r="E23" s="50"/>
      <c r="F23" s="29">
        <f>SUM(D21:D22)</f>
        <v>51</v>
      </c>
      <c r="G23" s="30" t="s">
        <v>40</v>
      </c>
    </row>
    <row r="24" spans="1:7" s="21" customFormat="1" ht="25.5" customHeight="1">
      <c r="A24" s="32">
        <v>31</v>
      </c>
      <c r="B24" s="28" t="s">
        <v>334</v>
      </c>
      <c r="C24" s="13" t="str">
        <f>G26</f>
        <v>Управ-ие ЗАГС</v>
      </c>
      <c r="D24" s="33">
        <f>VLOOKUP(A24,'лично стрельба'!$B$7:$K$87,9,FALSE)</f>
        <v>19</v>
      </c>
      <c r="E24" s="33">
        <f>VLOOKUP(A24,'лично стрельба'!$B$7:$K$87,10,FALSE)</f>
        <v>7</v>
      </c>
      <c r="F24" s="23"/>
      <c r="G24" s="23"/>
    </row>
    <row r="25" spans="1:7" s="21" customFormat="1" ht="25.5" customHeight="1">
      <c r="A25" s="32">
        <v>32</v>
      </c>
      <c r="B25" s="28" t="s">
        <v>335</v>
      </c>
      <c r="C25" s="13" t="str">
        <f>G26</f>
        <v>Управ-ие ЗАГС</v>
      </c>
      <c r="D25" s="33">
        <f>VLOOKUP(A25,'лично стрельба'!$B$7:$K$87,9,FALSE)</f>
        <v>4</v>
      </c>
      <c r="E25" s="33">
        <f>VLOOKUP(A25,'лично стрельба'!$B$7:$K$87,10,FALSE)</f>
        <v>9</v>
      </c>
      <c r="F25" s="23"/>
      <c r="G25" s="23"/>
    </row>
    <row r="26" spans="1:7" s="21" customFormat="1" ht="34.5" customHeight="1">
      <c r="A26" s="22"/>
      <c r="C26" s="23"/>
      <c r="D26" s="50"/>
      <c r="E26" s="50"/>
      <c r="F26" s="29">
        <f>SUM(D24:D25)</f>
        <v>23</v>
      </c>
      <c r="G26" s="30" t="s">
        <v>42</v>
      </c>
    </row>
    <row r="27" spans="1:7" s="21" customFormat="1" ht="25.5">
      <c r="A27" s="32">
        <v>37</v>
      </c>
      <c r="B27" s="28" t="s">
        <v>492</v>
      </c>
      <c r="C27" s="13" t="str">
        <f>G29</f>
        <v>Управ-ие общ.безопасности и обесп.дея-ти мировых судей</v>
      </c>
      <c r="D27" s="33">
        <f>VLOOKUP(A27,'лично стрельба'!$B$7:$K$87,9,FALSE)</f>
        <v>14</v>
      </c>
      <c r="E27" s="33">
        <f>VLOOKUP(A27,'лично стрельба'!$B$7:$K$87,10,FALSE)</f>
        <v>10</v>
      </c>
      <c r="F27" s="23"/>
      <c r="G27" s="23"/>
    </row>
    <row r="28" spans="1:7" s="21" customFormat="1" ht="25.5">
      <c r="A28" s="32">
        <v>38</v>
      </c>
      <c r="B28" s="28" t="s">
        <v>493</v>
      </c>
      <c r="C28" s="13" t="str">
        <f>G29</f>
        <v>Управ-ие общ.безопасности и обесп.дея-ти мировых судей</v>
      </c>
      <c r="D28" s="33">
        <f>VLOOKUP(A28,'лично стрельба'!$B$7:$K$87,9,FALSE)</f>
        <v>1</v>
      </c>
      <c r="E28" s="33">
        <f>VLOOKUP(A28,'лично стрельба'!$B$7:$K$87,10,FALSE)</f>
        <v>26</v>
      </c>
      <c r="F28" s="23"/>
      <c r="G28" s="23"/>
    </row>
    <row r="29" spans="1:7" s="21" customFormat="1" ht="33.75" customHeight="1">
      <c r="A29" s="22"/>
      <c r="C29" s="23"/>
      <c r="D29" s="50"/>
      <c r="E29" s="50"/>
      <c r="F29" s="29">
        <f>SUM(D27:D28)</f>
        <v>15</v>
      </c>
      <c r="G29" s="30" t="s">
        <v>108</v>
      </c>
    </row>
    <row r="30" spans="1:7" s="21" customFormat="1" ht="21" thickBot="1">
      <c r="A30" s="154" t="s">
        <v>48</v>
      </c>
      <c r="B30" s="154"/>
      <c r="C30" s="154"/>
      <c r="D30" s="154"/>
      <c r="E30" s="154"/>
      <c r="F30" s="154"/>
      <c r="G30" s="154"/>
    </row>
    <row r="31" spans="1:7" s="27" customFormat="1" ht="45" customHeight="1" thickTop="1">
      <c r="A31" s="24" t="s">
        <v>68</v>
      </c>
      <c r="B31" s="25" t="s">
        <v>69</v>
      </c>
      <c r="C31" s="31" t="s">
        <v>18</v>
      </c>
      <c r="D31" s="48" t="s">
        <v>23</v>
      </c>
      <c r="E31" s="48" t="s">
        <v>20</v>
      </c>
      <c r="F31" s="26"/>
      <c r="G31" s="37" t="s">
        <v>48</v>
      </c>
    </row>
    <row r="32" spans="1:7" s="21" customFormat="1" ht="15">
      <c r="A32" s="32">
        <v>9</v>
      </c>
      <c r="B32" s="28" t="s">
        <v>197</v>
      </c>
      <c r="C32" s="13" t="str">
        <f>G34</f>
        <v>Мин-во образования</v>
      </c>
      <c r="D32" s="33">
        <f>VLOOKUP(A32,'лично стрельба'!$B$7:$K$87,9,FALSE)</f>
        <v>3</v>
      </c>
      <c r="E32" s="33">
        <f>VLOOKUP(A32,'лично стрельба'!$B$7:$K$87,10,FALSE)</f>
        <v>10</v>
      </c>
      <c r="F32" s="23"/>
      <c r="G32" s="23"/>
    </row>
    <row r="33" spans="1:7" s="21" customFormat="1" ht="15">
      <c r="A33" s="32">
        <v>10</v>
      </c>
      <c r="B33" s="28" t="s">
        <v>198</v>
      </c>
      <c r="C33" s="13" t="str">
        <f>G34</f>
        <v>Мин-во образования</v>
      </c>
      <c r="D33" s="33">
        <f>VLOOKUP(A33,'лично стрельба'!$B$7:$K$87,9,FALSE)</f>
        <v>4</v>
      </c>
      <c r="E33" s="33">
        <f>VLOOKUP(A33,'лично стрельба'!$B$7:$K$87,10,FALSE)</f>
        <v>22</v>
      </c>
      <c r="F33" s="23"/>
      <c r="G33" s="23"/>
    </row>
    <row r="34" spans="1:7" s="21" customFormat="1" ht="24.75" customHeight="1">
      <c r="A34" s="22"/>
      <c r="C34" s="23"/>
      <c r="D34" s="50"/>
      <c r="E34" s="50"/>
      <c r="F34" s="29">
        <f>SUM(D32:D33)</f>
        <v>7</v>
      </c>
      <c r="G34" s="30" t="s">
        <v>39</v>
      </c>
    </row>
    <row r="35" spans="1:7" s="21" customFormat="1" ht="26.25" customHeight="1">
      <c r="A35" s="32">
        <v>13</v>
      </c>
      <c r="B35" s="28" t="s">
        <v>230</v>
      </c>
      <c r="C35" s="13" t="str">
        <f>G37</f>
        <v>Мин-во промышл.,разв. предпр-ва, инновац.политики и информатизации</v>
      </c>
      <c r="D35" s="33">
        <f>VLOOKUP(A35,'лично стрельба'!$B$7:$K$87,9,FALSE)</f>
        <v>24</v>
      </c>
      <c r="E35" s="33">
        <f>VLOOKUP(A35,'лично стрельба'!$B$7:$K$87,10,FALSE)</f>
        <v>4</v>
      </c>
      <c r="F35" s="23"/>
      <c r="G35" s="23"/>
    </row>
    <row r="36" spans="1:7" s="21" customFormat="1" ht="26.25" customHeight="1">
      <c r="A36" s="32">
        <v>14</v>
      </c>
      <c r="B36" s="28" t="s">
        <v>498</v>
      </c>
      <c r="C36" s="13" t="str">
        <f>G37</f>
        <v>Мин-во промышл.,разв. предпр-ва, инновац.политики и информатизации</v>
      </c>
      <c r="D36" s="33">
        <f>VLOOKUP(A36,'лично стрельба'!$B$7:$K$87,9,FALSE)</f>
        <v>15</v>
      </c>
      <c r="E36" s="33">
        <f>VLOOKUP(A36,'лично стрельба'!$B$7:$K$87,10,FALSE)</f>
        <v>9</v>
      </c>
      <c r="F36" s="23"/>
      <c r="G36" s="23"/>
    </row>
    <row r="37" spans="1:7" s="21" customFormat="1" ht="33.75" customHeight="1">
      <c r="A37" s="22"/>
      <c r="C37" s="23"/>
      <c r="D37" s="50"/>
      <c r="E37" s="50"/>
      <c r="F37" s="29">
        <f>SUM(D35:D36)</f>
        <v>39</v>
      </c>
      <c r="G37" s="30" t="s">
        <v>218</v>
      </c>
    </row>
    <row r="38" spans="1:7" s="21" customFormat="1" ht="15">
      <c r="A38" s="32">
        <v>11</v>
      </c>
      <c r="B38" s="28" t="s">
        <v>214</v>
      </c>
      <c r="C38" s="13" t="str">
        <f>G40</f>
        <v>Управ-ие ЖКХ и гр.защиты населения</v>
      </c>
      <c r="D38" s="33">
        <f>VLOOKUP(A38,'лично стрельба'!$B$7:$K$87,9,FALSE)</f>
        <v>12</v>
      </c>
      <c r="E38" s="33">
        <f>VLOOKUP(A38,'лично стрельба'!$B$7:$K$87,10,FALSE)</f>
        <v>12</v>
      </c>
      <c r="F38" s="23"/>
      <c r="G38" s="23"/>
    </row>
    <row r="39" spans="1:7" s="21" customFormat="1" ht="15">
      <c r="A39" s="32">
        <v>12</v>
      </c>
      <c r="B39" s="28" t="s">
        <v>215</v>
      </c>
      <c r="C39" s="13" t="str">
        <f>G40</f>
        <v>Управ-ие ЖКХ и гр.защиты населения</v>
      </c>
      <c r="D39" s="33">
        <f>VLOOKUP(A39,'лично стрельба'!$B$7:$K$87,9,FALSE)</f>
        <v>0</v>
      </c>
      <c r="E39" s="33">
        <f>VLOOKUP(A39,'лично стрельба'!$B$7:$K$87,10,FALSE)</f>
        <v>12</v>
      </c>
      <c r="F39" s="23"/>
      <c r="G39" s="23"/>
    </row>
    <row r="40" spans="1:7" s="21" customFormat="1" ht="24.75" customHeight="1">
      <c r="A40" s="22"/>
      <c r="C40" s="23"/>
      <c r="D40" s="50"/>
      <c r="E40" s="50"/>
      <c r="F40" s="29">
        <f>SUM(D38:D39)</f>
        <v>12</v>
      </c>
      <c r="G40" s="30" t="s">
        <v>664</v>
      </c>
    </row>
    <row r="41" spans="1:7" s="21" customFormat="1" ht="15">
      <c r="A41" s="32">
        <v>21</v>
      </c>
      <c r="B41" s="28" t="s">
        <v>497</v>
      </c>
      <c r="C41" s="13" t="str">
        <f>G43</f>
        <v>Управ-ие госжилстройинспекции</v>
      </c>
      <c r="D41" s="33">
        <f>VLOOKUP(A41,'лично стрельба'!$B$7:$K$87,9,FALSE)</f>
        <v>22</v>
      </c>
      <c r="E41" s="33">
        <f>VLOOKUP(A41,'лично стрельба'!$B$7:$K$87,10,FALSE)</f>
        <v>6</v>
      </c>
      <c r="F41" s="23"/>
      <c r="G41" s="23"/>
    </row>
    <row r="42" spans="1:7" s="21" customFormat="1" ht="15">
      <c r="A42" s="32">
        <v>22</v>
      </c>
      <c r="B42" s="28" t="s">
        <v>280</v>
      </c>
      <c r="C42" s="13" t="str">
        <f>G43</f>
        <v>Управ-ие госжилстройинспекции</v>
      </c>
      <c r="D42" s="33">
        <f>VLOOKUP(A42,'лично стрельба'!$B$7:$K$87,9,FALSE)</f>
        <v>7</v>
      </c>
      <c r="E42" s="33">
        <f>VLOOKUP(A42,'лично стрельба'!$B$7:$K$87,10,FALSE)</f>
        <v>20</v>
      </c>
      <c r="F42" s="23"/>
      <c r="G42" s="23"/>
    </row>
    <row r="43" spans="1:7" s="21" customFormat="1" ht="24.75" customHeight="1">
      <c r="A43" s="22"/>
      <c r="C43" s="23"/>
      <c r="D43" s="50"/>
      <c r="E43" s="50"/>
      <c r="F43" s="29">
        <f>SUM(D41:D42)</f>
        <v>29</v>
      </c>
      <c r="G43" s="30" t="s">
        <v>192</v>
      </c>
    </row>
    <row r="44" spans="1:7" s="21" customFormat="1" ht="15">
      <c r="A44" s="32">
        <v>39</v>
      </c>
      <c r="B44" s="28" t="s">
        <v>494</v>
      </c>
      <c r="C44" s="13" t="str">
        <f>G46</f>
        <v>Мин-во экономики</v>
      </c>
      <c r="D44" s="33">
        <f>VLOOKUP(A44,'лично стрельба'!$B$7:$K$87,9,FALSE)</f>
        <v>3</v>
      </c>
      <c r="E44" s="33">
        <f>VLOOKUP(A44,'лично стрельба'!$B$7:$K$87,10,FALSE)</f>
        <v>23</v>
      </c>
      <c r="F44" s="23"/>
      <c r="G44" s="23"/>
    </row>
    <row r="45" spans="1:7" s="21" customFormat="1" ht="15">
      <c r="A45" s="32">
        <v>40</v>
      </c>
      <c r="B45" s="28" t="s">
        <v>475</v>
      </c>
      <c r="C45" s="13" t="str">
        <f>G46</f>
        <v>Мин-во экономики</v>
      </c>
      <c r="D45" s="33">
        <f>VLOOKUP(A45,'лично стрельба'!$B$7:$K$87,9,FALSE)</f>
        <v>14</v>
      </c>
      <c r="E45" s="33">
        <f>VLOOKUP(A45,'лично стрельба'!$B$7:$K$87,10,FALSE)</f>
        <v>1</v>
      </c>
      <c r="F45" s="23"/>
      <c r="G45" s="23"/>
    </row>
    <row r="46" spans="1:7" s="21" customFormat="1" ht="24.75" customHeight="1">
      <c r="A46" s="22"/>
      <c r="C46" s="23"/>
      <c r="D46" s="50"/>
      <c r="E46" s="50"/>
      <c r="F46" s="29">
        <f>SUM(D44:D45)</f>
        <v>17</v>
      </c>
      <c r="G46" s="30" t="s">
        <v>41</v>
      </c>
    </row>
    <row r="47" spans="1:7" s="21" customFormat="1" ht="19.5" customHeight="1">
      <c r="A47" s="32">
        <v>41</v>
      </c>
      <c r="B47" s="28" t="s">
        <v>479</v>
      </c>
      <c r="C47" s="13" t="str">
        <f>G49</f>
        <v>Мин-во строительства, арх-ры и дорож.хоз-ва</v>
      </c>
      <c r="D47" s="33">
        <f>VLOOKUP(A47,'лично стрельба'!$B$7:$K$87,9,FALSE)</f>
        <v>10</v>
      </c>
      <c r="E47" s="33">
        <f>VLOOKUP(A47,'лично стрельба'!$B$7:$K$87,10,FALSE)</f>
        <v>15</v>
      </c>
      <c r="F47" s="23"/>
      <c r="G47" s="23"/>
    </row>
    <row r="48" spans="1:7" s="21" customFormat="1" ht="19.5" customHeight="1">
      <c r="A48" s="32">
        <v>42</v>
      </c>
      <c r="B48" s="28" t="s">
        <v>477</v>
      </c>
      <c r="C48" s="13" t="str">
        <f>G49</f>
        <v>Мин-во строительства, арх-ры и дорож.хоз-ва</v>
      </c>
      <c r="D48" s="33">
        <f>VLOOKUP(A48,'лично стрельба'!$B$7:$K$87,9,FALSE)</f>
        <v>9</v>
      </c>
      <c r="E48" s="33">
        <f>VLOOKUP(A48,'лично стрельба'!$B$7:$K$87,10,FALSE)</f>
        <v>17</v>
      </c>
      <c r="F48" s="23"/>
      <c r="G48" s="23"/>
    </row>
    <row r="49" spans="1:7" s="21" customFormat="1" ht="33.75" customHeight="1">
      <c r="A49" s="22"/>
      <c r="C49" s="23"/>
      <c r="D49" s="50"/>
      <c r="E49" s="50"/>
      <c r="F49" s="29">
        <f>SUM(D47:D48)</f>
        <v>19</v>
      </c>
      <c r="G49" s="30" t="s">
        <v>110</v>
      </c>
    </row>
    <row r="50" spans="1:7" s="21" customFormat="1" ht="19.5" customHeight="1">
      <c r="A50" s="32">
        <v>43</v>
      </c>
      <c r="B50" s="28" t="s">
        <v>495</v>
      </c>
      <c r="C50" s="13" t="str">
        <f>G52</f>
        <v>Департамент гос.имущества</v>
      </c>
      <c r="D50" s="33">
        <f>VLOOKUP(A50,'лично стрельба'!$B$7:$K$87,9,FALSE)</f>
        <v>5</v>
      </c>
      <c r="E50" s="33">
        <f>VLOOKUP(A50,'лично стрельба'!$B$7:$K$87,10,FALSE)</f>
        <v>8</v>
      </c>
      <c r="F50" s="23"/>
      <c r="G50" s="23"/>
    </row>
    <row r="51" spans="1:7" s="21" customFormat="1" ht="19.5" customHeight="1">
      <c r="A51" s="32">
        <v>44</v>
      </c>
      <c r="B51" s="28" t="s">
        <v>496</v>
      </c>
      <c r="C51" s="13" t="str">
        <f>G52</f>
        <v>Департамент гос.имущества</v>
      </c>
      <c r="D51" s="33">
        <f>VLOOKUP(A51,'лично стрельба'!$B$7:$K$87,9,FALSE)</f>
        <v>0</v>
      </c>
      <c r="E51" s="33">
        <f>VLOOKUP(A51,'лично стрельба'!$B$7:$K$87,10,FALSE)</f>
        <v>12</v>
      </c>
      <c r="F51" s="23"/>
      <c r="G51" s="23"/>
    </row>
    <row r="52" spans="1:7" s="21" customFormat="1" ht="33.75" customHeight="1">
      <c r="A52" s="22"/>
      <c r="C52" s="23"/>
      <c r="D52" s="50"/>
      <c r="E52" s="50"/>
      <c r="F52" s="29">
        <f>SUM(D50:D51)</f>
        <v>5</v>
      </c>
      <c r="G52" s="30" t="s">
        <v>46</v>
      </c>
    </row>
    <row r="53" spans="1:7" s="21" customFormat="1" ht="15">
      <c r="A53" s="32">
        <v>15</v>
      </c>
      <c r="B53" s="28" t="s">
        <v>239</v>
      </c>
      <c r="C53" s="13" t="str">
        <f>G55</f>
        <v>Управ-ие ветеринарии</v>
      </c>
      <c r="D53" s="33">
        <f>VLOOKUP(A53,'лично стрельба'!$B$7:$K$87,9,FALSE)</f>
        <v>13</v>
      </c>
      <c r="E53" s="33">
        <f>VLOOKUP(A53,'лично стрельба'!$B$7:$K$87,10,FALSE)</f>
        <v>11</v>
      </c>
      <c r="F53" s="23"/>
      <c r="G53" s="23"/>
    </row>
    <row r="54" spans="1:7" s="21" customFormat="1" ht="15">
      <c r="A54" s="32">
        <v>16</v>
      </c>
      <c r="B54" s="28" t="s">
        <v>240</v>
      </c>
      <c r="C54" s="13" t="str">
        <f>G55</f>
        <v>Управ-ие ветеринарии</v>
      </c>
      <c r="D54" s="33">
        <f>VLOOKUP(A54,'лично стрельба'!$B$7:$K$87,9,FALSE)</f>
        <v>0</v>
      </c>
      <c r="E54" s="33">
        <f>VLOOKUP(A54,'лично стрельба'!$B$7:$K$87,10,FALSE)</f>
        <v>27</v>
      </c>
      <c r="F54" s="23"/>
      <c r="G54" s="23"/>
    </row>
    <row r="55" spans="1:7" s="21" customFormat="1" ht="24.75" customHeight="1">
      <c r="A55" s="22"/>
      <c r="C55" s="23"/>
      <c r="D55" s="50"/>
      <c r="E55" s="50"/>
      <c r="F55" s="29">
        <f>SUM(D53:D54)</f>
        <v>13</v>
      </c>
      <c r="G55" s="30" t="s">
        <v>51</v>
      </c>
    </row>
    <row r="56" spans="1:7" s="21" customFormat="1" ht="15">
      <c r="A56" s="32">
        <v>17</v>
      </c>
      <c r="B56" s="28" t="s">
        <v>245</v>
      </c>
      <c r="C56" s="13" t="str">
        <f>G58</f>
        <v>Упр-ие культуры и архива</v>
      </c>
      <c r="D56" s="33">
        <f>VLOOKUP(A56,'лично стрельба'!$B$7:$K$87,9,FALSE)</f>
        <v>10</v>
      </c>
      <c r="E56" s="33">
        <f>VLOOKUP(A56,'лично стрельба'!$B$7:$K$87,10,FALSE)</f>
        <v>3</v>
      </c>
      <c r="F56" s="23"/>
      <c r="G56" s="23"/>
    </row>
    <row r="57" spans="1:7" s="21" customFormat="1" ht="15">
      <c r="A57" s="32">
        <v>18</v>
      </c>
      <c r="B57" s="28" t="s">
        <v>246</v>
      </c>
      <c r="C57" s="13" t="str">
        <f>G58</f>
        <v>Упр-ие культуры и архива</v>
      </c>
      <c r="D57" s="33">
        <f>VLOOKUP(A57,'лично стрельба'!$B$7:$K$87,9,FALSE)</f>
        <v>0</v>
      </c>
      <c r="E57" s="33">
        <f>VLOOKUP(A57,'лично стрельба'!$B$7:$K$87,10,FALSE)</f>
        <v>27</v>
      </c>
      <c r="F57" s="23"/>
      <c r="G57" s="23"/>
    </row>
    <row r="58" spans="1:7" s="21" customFormat="1" ht="24.75" customHeight="1">
      <c r="A58" s="22"/>
      <c r="C58" s="23"/>
      <c r="D58" s="50"/>
      <c r="E58" s="50"/>
      <c r="F58" s="29">
        <f>SUM(D56:D57)</f>
        <v>10</v>
      </c>
      <c r="G58" s="30" t="s">
        <v>78</v>
      </c>
    </row>
    <row r="59" spans="1:7" s="21" customFormat="1" ht="17.25" customHeight="1">
      <c r="A59" s="32">
        <v>19</v>
      </c>
      <c r="B59" s="28" t="s">
        <v>263</v>
      </c>
      <c r="C59" s="13" t="str">
        <f>G61</f>
        <v>Законодательное Собрание</v>
      </c>
      <c r="D59" s="33">
        <f>VLOOKUP(A59,'лично стрельба'!$B$7:$K$87,9,FALSE)</f>
        <v>22</v>
      </c>
      <c r="E59" s="33">
        <f>VLOOKUP(A59,'лично стрельба'!$B$7:$K$87,10,FALSE)</f>
        <v>5</v>
      </c>
      <c r="F59" s="23"/>
      <c r="G59" s="23"/>
    </row>
    <row r="60" spans="1:7" s="21" customFormat="1" ht="17.25" customHeight="1">
      <c r="A60" s="32">
        <v>20</v>
      </c>
      <c r="B60" s="28" t="s">
        <v>264</v>
      </c>
      <c r="C60" s="13" t="str">
        <f>G61</f>
        <v>Законодательное Собрание</v>
      </c>
      <c r="D60" s="33">
        <f>VLOOKUP(A60,'лично стрельба'!$B$7:$K$87,9,FALSE)</f>
        <v>0</v>
      </c>
      <c r="E60" s="33">
        <f>VLOOKUP(A60,'лично стрельба'!$B$7:$K$87,10,FALSE)</f>
        <v>12</v>
      </c>
      <c r="F60" s="23"/>
      <c r="G60" s="23"/>
    </row>
    <row r="61" spans="1:7" s="21" customFormat="1" ht="17.25" customHeight="1">
      <c r="A61" s="22"/>
      <c r="C61" s="23"/>
      <c r="D61" s="50"/>
      <c r="E61" s="50"/>
      <c r="F61" s="29">
        <f>SUM(D59:D60)</f>
        <v>22</v>
      </c>
      <c r="G61" s="30" t="s">
        <v>37</v>
      </c>
    </row>
    <row r="62" spans="1:7" s="21" customFormat="1" ht="21" thickBot="1">
      <c r="A62" s="154" t="s">
        <v>49</v>
      </c>
      <c r="B62" s="154"/>
      <c r="C62" s="154"/>
      <c r="D62" s="154"/>
      <c r="E62" s="154"/>
      <c r="F62" s="154"/>
      <c r="G62" s="154"/>
    </row>
    <row r="63" spans="1:7" s="27" customFormat="1" ht="45" customHeight="1" thickTop="1">
      <c r="A63" s="24" t="s">
        <v>68</v>
      </c>
      <c r="B63" s="25" t="s">
        <v>69</v>
      </c>
      <c r="C63" s="31" t="s">
        <v>18</v>
      </c>
      <c r="D63" s="48" t="s">
        <v>23</v>
      </c>
      <c r="E63" s="48" t="s">
        <v>20</v>
      </c>
      <c r="F63" s="26"/>
      <c r="G63" s="37" t="s">
        <v>49</v>
      </c>
    </row>
    <row r="64" spans="1:7" s="21" customFormat="1" ht="15">
      <c r="A64" s="32">
        <v>3</v>
      </c>
      <c r="B64" s="28" t="s">
        <v>155</v>
      </c>
      <c r="C64" s="13" t="str">
        <f>G66</f>
        <v>Департамент информац-ой политики и СМИ</v>
      </c>
      <c r="D64" s="33">
        <f>VLOOKUP(A64,'лично стрельба'!$B$7:$K$87,9,FALSE)</f>
        <v>0</v>
      </c>
      <c r="E64" s="33">
        <f>VLOOKUP(A64,'лично стрельба'!$B$7:$K$87,10,FALSE)</f>
        <v>12</v>
      </c>
      <c r="F64" s="23"/>
      <c r="G64" s="23"/>
    </row>
    <row r="65" spans="1:7" s="21" customFormat="1" ht="15">
      <c r="A65" s="32">
        <v>4</v>
      </c>
      <c r="B65" s="28" t="s">
        <v>156</v>
      </c>
      <c r="C65" s="13" t="str">
        <f>G66</f>
        <v>Департамент информац-ой политики и СМИ</v>
      </c>
      <c r="D65" s="33">
        <f>VLOOKUP(A65,'лично стрельба'!$B$7:$K$87,9,FALSE)</f>
        <v>30</v>
      </c>
      <c r="E65" s="33">
        <f>VLOOKUP(A65,'лично стрельба'!$B$7:$K$87,10,FALSE)</f>
        <v>1</v>
      </c>
      <c r="F65" s="23"/>
      <c r="G65" s="23"/>
    </row>
    <row r="66" spans="1:7" s="21" customFormat="1" ht="24.75" customHeight="1">
      <c r="A66" s="22"/>
      <c r="C66" s="23"/>
      <c r="D66" s="50"/>
      <c r="E66" s="50"/>
      <c r="F66" s="29">
        <f>SUM(D64:D65)</f>
        <v>30</v>
      </c>
      <c r="G66" s="30" t="s">
        <v>146</v>
      </c>
    </row>
    <row r="67" spans="1:7" s="21" customFormat="1" ht="15">
      <c r="A67" s="32">
        <v>1</v>
      </c>
      <c r="B67" s="28" t="s">
        <v>135</v>
      </c>
      <c r="C67" s="13" t="str">
        <f>G69</f>
        <v>Управ-ие по регулированию КС и закупкам</v>
      </c>
      <c r="D67" s="33">
        <f>VLOOKUP(A67,'лично стрельба'!$B$7:$K$87,9,FALSE)</f>
        <v>3</v>
      </c>
      <c r="E67" s="33">
        <f>VLOOKUP(A67,'лично стрельба'!$B$7:$K$87,10,FALSE)</f>
        <v>23</v>
      </c>
      <c r="F67" s="23"/>
      <c r="G67" s="23"/>
    </row>
    <row r="68" spans="1:7" s="21" customFormat="1" ht="15">
      <c r="A68" s="32">
        <v>2</v>
      </c>
      <c r="B68" s="28" t="s">
        <v>139</v>
      </c>
      <c r="C68" s="13" t="str">
        <f>G69</f>
        <v>Управ-ие по регулированию КС и закупкам</v>
      </c>
      <c r="D68" s="33">
        <f>VLOOKUP(A68,'лично стрельба'!$B$7:$K$87,9,FALSE)</f>
        <v>7</v>
      </c>
      <c r="E68" s="33">
        <f>VLOOKUP(A68,'лично стрельба'!$B$7:$K$87,10,FALSE)</f>
        <v>6</v>
      </c>
      <c r="F68" s="23"/>
      <c r="G68" s="23"/>
    </row>
    <row r="69" spans="1:7" s="21" customFormat="1" ht="24.75" customHeight="1">
      <c r="A69" s="22"/>
      <c r="C69" s="23"/>
      <c r="D69" s="50"/>
      <c r="E69" s="50"/>
      <c r="F69" s="29">
        <f>SUM(D67:D68)</f>
        <v>10</v>
      </c>
      <c r="G69" s="30" t="s">
        <v>76</v>
      </c>
    </row>
    <row r="70" spans="1:7" s="21" customFormat="1" ht="15">
      <c r="A70" s="32">
        <v>5</v>
      </c>
      <c r="B70" s="28" t="s">
        <v>157</v>
      </c>
      <c r="C70" s="13" t="str">
        <f>G72</f>
        <v>Управ-ие регулирования тарифов и энерг-ию</v>
      </c>
      <c r="D70" s="33">
        <f>VLOOKUP(A70,'лично стрельба'!$B$7:$K$87,9,FALSE)</f>
        <v>2</v>
      </c>
      <c r="E70" s="33">
        <f>VLOOKUP(A70,'лично стрельба'!$B$7:$K$87,10,FALSE)</f>
        <v>11</v>
      </c>
      <c r="F70" s="23"/>
      <c r="G70" s="23"/>
    </row>
    <row r="71" spans="1:7" s="21" customFormat="1" ht="15">
      <c r="A71" s="32">
        <v>6</v>
      </c>
      <c r="B71" s="28" t="s">
        <v>159</v>
      </c>
      <c r="C71" s="13" t="str">
        <f>G72</f>
        <v>Управ-ие регулирования тарифов и энерг-ию</v>
      </c>
      <c r="D71" s="33">
        <f>VLOOKUP(A71,'лично стрельба'!$B$7:$K$87,9,FALSE)</f>
        <v>6</v>
      </c>
      <c r="E71" s="33">
        <f>VLOOKUP(A71,'лично стрельба'!$B$7:$K$87,10,FALSE)</f>
        <v>7</v>
      </c>
      <c r="F71" s="23"/>
      <c r="G71" s="23"/>
    </row>
    <row r="72" spans="1:7" s="21" customFormat="1" ht="24.75" customHeight="1">
      <c r="A72" s="22"/>
      <c r="C72" s="23"/>
      <c r="D72" s="50"/>
      <c r="E72" s="50"/>
      <c r="F72" s="29">
        <f>SUM(D70:D71)</f>
        <v>8</v>
      </c>
      <c r="G72" s="30" t="s">
        <v>111</v>
      </c>
    </row>
    <row r="73" spans="1:7" s="21" customFormat="1" ht="15">
      <c r="A73" s="32">
        <v>45</v>
      </c>
      <c r="B73" s="28" t="s">
        <v>170</v>
      </c>
      <c r="C73" s="13" t="str">
        <f>G75</f>
        <v>Мин-во физ.культуры и спорта</v>
      </c>
      <c r="D73" s="33">
        <f>VLOOKUP(A73,'лично стрельба'!$B$7:$K$87,9,FALSE)</f>
        <v>11</v>
      </c>
      <c r="E73" s="33">
        <f>VLOOKUP(A73,'лично стрельба'!$B$7:$K$87,10,FALSE)</f>
        <v>13</v>
      </c>
      <c r="F73" s="23"/>
      <c r="G73" s="23"/>
    </row>
    <row r="74" spans="1:7" s="21" customFormat="1" ht="15">
      <c r="A74" s="32">
        <v>8</v>
      </c>
      <c r="B74" s="28" t="s">
        <v>172</v>
      </c>
      <c r="C74" s="13" t="str">
        <f>G75</f>
        <v>Мин-во физ.культуры и спорта</v>
      </c>
      <c r="D74" s="33">
        <f>VLOOKUP(A74,'лично стрельба'!$B$7:$K$87,9,FALSE)</f>
        <v>10</v>
      </c>
      <c r="E74" s="33">
        <f>VLOOKUP(A74,'лично стрельба'!$B$7:$K$87,10,FALSE)</f>
        <v>2</v>
      </c>
      <c r="F74" s="23"/>
      <c r="G74" s="23"/>
    </row>
    <row r="75" spans="1:7" s="21" customFormat="1" ht="24.75" customHeight="1">
      <c r="A75" s="22"/>
      <c r="C75" s="23"/>
      <c r="D75" s="50"/>
      <c r="E75" s="50"/>
      <c r="F75" s="29">
        <f>SUM(D73:D74)</f>
        <v>21</v>
      </c>
      <c r="G75" s="30" t="s">
        <v>179</v>
      </c>
    </row>
  </sheetData>
  <sheetProtection/>
  <mergeCells count="5">
    <mergeCell ref="A1:G1"/>
    <mergeCell ref="A2:G2"/>
    <mergeCell ref="A4:G4"/>
    <mergeCell ref="A30:G30"/>
    <mergeCell ref="A62:G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73"/>
  <sheetViews>
    <sheetView view="pageBreakPreview" zoomScale="90" zoomScaleNormal="80" zoomScaleSheetLayoutView="90" zoomScalePageLayoutView="0" workbookViewId="0" topLeftCell="C1">
      <selection activeCell="D49" sqref="D49"/>
    </sheetView>
  </sheetViews>
  <sheetFormatPr defaultColWidth="9.00390625" defaultRowHeight="12.75"/>
  <cols>
    <col min="1" max="1" width="6.25390625" style="93" hidden="1" customWidth="1"/>
    <col min="2" max="2" width="7.00390625" style="93" hidden="1" customWidth="1"/>
    <col min="3" max="3" width="21.75390625" style="16" customWidth="1"/>
    <col min="4" max="4" width="40.25390625" style="16" customWidth="1"/>
    <col min="5" max="9" width="9.125" style="16" hidden="1" customWidth="1"/>
    <col min="10" max="10" width="10.25390625" style="94" customWidth="1"/>
    <col min="11" max="11" width="9.375" style="94" customWidth="1"/>
    <col min="12" max="16384" width="9.125" style="16" customWidth="1"/>
  </cols>
  <sheetData>
    <row r="1" spans="1:11" ht="18.75" customHeight="1">
      <c r="A1" s="178" t="s">
        <v>26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2:11" ht="18.75">
      <c r="B2" s="89"/>
      <c r="C2" s="89"/>
      <c r="D2" s="89"/>
      <c r="E2" s="89"/>
      <c r="F2" s="89"/>
      <c r="G2" s="89"/>
      <c r="H2" s="89"/>
      <c r="I2" s="89"/>
      <c r="J2" s="90"/>
      <c r="K2" s="90"/>
    </row>
    <row r="3" spans="1:11" ht="18.75" customHeight="1">
      <c r="A3" s="178" t="s">
        <v>122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2:11" ht="21" customHeight="1">
      <c r="B4" s="190" t="s">
        <v>88</v>
      </c>
      <c r="C4" s="190"/>
      <c r="D4" s="190"/>
      <c r="E4" s="190"/>
      <c r="F4" s="190"/>
      <c r="G4" s="190"/>
      <c r="H4" s="190"/>
      <c r="I4" s="190"/>
      <c r="J4" s="190"/>
      <c r="K4" s="190"/>
    </row>
    <row r="5" spans="1:11" s="2" customFormat="1" ht="16.5" customHeight="1">
      <c r="A5" s="157" t="s">
        <v>17</v>
      </c>
      <c r="B5" s="157" t="s">
        <v>35</v>
      </c>
      <c r="C5" s="157" t="s">
        <v>19</v>
      </c>
      <c r="D5" s="157" t="s">
        <v>18</v>
      </c>
      <c r="E5" s="173" t="s">
        <v>123</v>
      </c>
      <c r="F5" s="174"/>
      <c r="G5" s="174"/>
      <c r="H5" s="174"/>
      <c r="I5" s="175"/>
      <c r="J5" s="158" t="s">
        <v>92</v>
      </c>
      <c r="K5" s="162" t="s">
        <v>23</v>
      </c>
    </row>
    <row r="6" spans="1:11" s="2" customFormat="1" ht="12" customHeight="1">
      <c r="A6" s="157"/>
      <c r="B6" s="157"/>
      <c r="C6" s="157"/>
      <c r="D6" s="157"/>
      <c r="E6" s="3">
        <v>1</v>
      </c>
      <c r="F6" s="3">
        <v>2</v>
      </c>
      <c r="G6" s="3">
        <v>3</v>
      </c>
      <c r="H6" s="3">
        <v>4</v>
      </c>
      <c r="I6" s="3">
        <v>5</v>
      </c>
      <c r="J6" s="158"/>
      <c r="K6" s="163"/>
    </row>
    <row r="7" spans="1:11" s="15" customFormat="1" ht="12.75">
      <c r="A7" s="3">
        <v>14</v>
      </c>
      <c r="B7" s="61">
        <v>40</v>
      </c>
      <c r="C7" s="91" t="str">
        <f>VLOOKUP(B7,'База стрельба'!$A$6:$E$256,2,FALSE)</f>
        <v>Бычкова Мария</v>
      </c>
      <c r="D7" s="91" t="str">
        <f>VLOOKUP(B7,'База стрельба'!$A$6:$E$256,3,FALSE)</f>
        <v>Мин-во экономики</v>
      </c>
      <c r="E7" s="91"/>
      <c r="F7" s="91"/>
      <c r="G7" s="91"/>
      <c r="H7" s="91"/>
      <c r="I7" s="91"/>
      <c r="J7" s="55">
        <v>14</v>
      </c>
      <c r="K7" s="55">
        <v>1</v>
      </c>
    </row>
    <row r="8" spans="1:11" s="15" customFormat="1" ht="12.75">
      <c r="A8" s="3">
        <v>5</v>
      </c>
      <c r="B8" s="61">
        <v>8</v>
      </c>
      <c r="C8" s="91" t="str">
        <f>VLOOKUP(B8,'База стрельба'!$A$6:$E$256,2,FALSE)</f>
        <v>Ухабова Алина</v>
      </c>
      <c r="D8" s="91" t="str">
        <f>VLOOKUP(B8,'База стрельба'!$A$6:$E$256,3,FALSE)</f>
        <v>Мин-во физ.культуры и спорта</v>
      </c>
      <c r="E8" s="91"/>
      <c r="F8" s="91"/>
      <c r="G8" s="91"/>
      <c r="H8" s="91"/>
      <c r="I8" s="91"/>
      <c r="J8" s="55">
        <v>10</v>
      </c>
      <c r="K8" s="55">
        <v>2</v>
      </c>
    </row>
    <row r="9" spans="1:11" s="15" customFormat="1" ht="12.75">
      <c r="A9" s="3">
        <v>8</v>
      </c>
      <c r="B9" s="61">
        <v>17</v>
      </c>
      <c r="C9" s="91" t="str">
        <f>VLOOKUP(B9,'База стрельба'!$A$6:$E$256,2,FALSE)</f>
        <v>Панкова Елена</v>
      </c>
      <c r="D9" s="91" t="str">
        <f>VLOOKUP(B9,'База стрельба'!$A$6:$E$256,3,FALSE)</f>
        <v>Упр-ие культуры и архива</v>
      </c>
      <c r="E9" s="91"/>
      <c r="F9" s="91"/>
      <c r="G9" s="91"/>
      <c r="H9" s="91"/>
      <c r="I9" s="91"/>
      <c r="J9" s="55">
        <v>10</v>
      </c>
      <c r="K9" s="55">
        <v>3</v>
      </c>
    </row>
    <row r="10" spans="1:11" s="15" customFormat="1" ht="12.75">
      <c r="A10" s="3">
        <v>11</v>
      </c>
      <c r="B10" s="61">
        <v>29</v>
      </c>
      <c r="C10" s="91" t="str">
        <f>VLOOKUP(B10,'База стрельба'!$A$6:$E$256,2,FALSE)</f>
        <v>Голивец Ольга</v>
      </c>
      <c r="D10" s="91" t="str">
        <f>VLOOKUP(B10,'База стрельба'!$A$6:$E$256,3,FALSE)</f>
        <v>Мин-во труда, соц.защиты и демографии</v>
      </c>
      <c r="E10" s="91"/>
      <c r="F10" s="91"/>
      <c r="G10" s="91"/>
      <c r="H10" s="91"/>
      <c r="I10" s="91"/>
      <c r="J10" s="55">
        <v>9</v>
      </c>
      <c r="K10" s="55">
        <v>5</v>
      </c>
    </row>
    <row r="11" spans="1:11" s="15" customFormat="1" ht="12.75">
      <c r="A11" s="3">
        <v>13</v>
      </c>
      <c r="B11" s="61">
        <v>36</v>
      </c>
      <c r="C11" s="91" t="str">
        <f>VLOOKUP(B11,'База стрельба'!$A$6:$E$256,2,FALSE)</f>
        <v>Карпеева Екатерина</v>
      </c>
      <c r="D11" s="91" t="str">
        <f>VLOOKUP(B11,'База стрельба'!$A$6:$E$256,3,FALSE)</f>
        <v>Мин-во сельского хозяйства</v>
      </c>
      <c r="E11" s="91"/>
      <c r="F11" s="91"/>
      <c r="G11" s="91"/>
      <c r="H11" s="91"/>
      <c r="I11" s="91"/>
      <c r="J11" s="55">
        <v>9</v>
      </c>
      <c r="K11" s="55">
        <v>6</v>
      </c>
    </row>
    <row r="12" spans="1:11" s="15" customFormat="1" ht="12.75">
      <c r="A12" s="3">
        <v>17</v>
      </c>
      <c r="B12" s="61">
        <v>2</v>
      </c>
      <c r="C12" s="91" t="str">
        <f>VLOOKUP(B12,'База стрельба'!$A$6:$E$256,2,FALSE)</f>
        <v>Артамошкина Марина</v>
      </c>
      <c r="D12" s="91" t="str">
        <f>VLOOKUP(B12,'База стрельба'!$A$6:$E$256,3,FALSE)</f>
        <v>Управ-ие по регулированию КС и закупкам</v>
      </c>
      <c r="E12" s="91"/>
      <c r="F12" s="91"/>
      <c r="G12" s="91"/>
      <c r="H12" s="91"/>
      <c r="I12" s="91"/>
      <c r="J12" s="55">
        <v>7</v>
      </c>
      <c r="K12" s="55">
        <v>6</v>
      </c>
    </row>
    <row r="13" spans="1:11" s="15" customFormat="1" ht="12.75">
      <c r="A13" s="3">
        <v>4</v>
      </c>
      <c r="B13" s="61">
        <v>6</v>
      </c>
      <c r="C13" s="91" t="str">
        <f>VLOOKUP(B13,'База стрельба'!$A$6:$E$256,2,FALSE)</f>
        <v>Сибирева Нина</v>
      </c>
      <c r="D13" s="91" t="str">
        <f>VLOOKUP(B13,'База стрельба'!$A$6:$E$256,3,FALSE)</f>
        <v>Управ-ие регулирования тарифов и энерг-ию</v>
      </c>
      <c r="E13" s="91"/>
      <c r="F13" s="91"/>
      <c r="G13" s="91"/>
      <c r="H13" s="91"/>
      <c r="I13" s="91"/>
      <c r="J13" s="55">
        <v>6</v>
      </c>
      <c r="K13" s="55">
        <v>7</v>
      </c>
    </row>
    <row r="14" spans="1:11" s="15" customFormat="1" ht="12.75">
      <c r="A14" s="3">
        <v>15</v>
      </c>
      <c r="B14" s="61">
        <v>43</v>
      </c>
      <c r="C14" s="91" t="str">
        <f>VLOOKUP(B14,'База стрельба'!$A$6:$E$256,2,FALSE)</f>
        <v>Федорова Ольга</v>
      </c>
      <c r="D14" s="91" t="str">
        <f>VLOOKUP(B14,'База стрельба'!$A$6:$E$256,3,FALSE)</f>
        <v>Департамент гос.имущества</v>
      </c>
      <c r="E14" s="91"/>
      <c r="F14" s="91"/>
      <c r="G14" s="91"/>
      <c r="H14" s="91"/>
      <c r="I14" s="91"/>
      <c r="J14" s="55">
        <v>5</v>
      </c>
      <c r="K14" s="55">
        <v>8</v>
      </c>
    </row>
    <row r="15" spans="1:11" s="15" customFormat="1" ht="12.75">
      <c r="A15" s="3">
        <v>12</v>
      </c>
      <c r="B15" s="61">
        <v>32</v>
      </c>
      <c r="C15" s="91" t="str">
        <f>VLOOKUP(B15,'База стрельба'!$A$6:$E$256,2,FALSE)</f>
        <v>Попыгина Елена</v>
      </c>
      <c r="D15" s="91" t="str">
        <f>VLOOKUP(B15,'База стрельба'!$A$6:$E$256,3,FALSE)</f>
        <v>Управ-ие ЗАГС</v>
      </c>
      <c r="E15" s="91"/>
      <c r="F15" s="91"/>
      <c r="G15" s="91"/>
      <c r="H15" s="91"/>
      <c r="I15" s="91"/>
      <c r="J15" s="55">
        <v>4</v>
      </c>
      <c r="K15" s="55">
        <v>9</v>
      </c>
    </row>
    <row r="16" spans="1:11" s="15" customFormat="1" ht="12.75">
      <c r="A16" s="3">
        <v>6</v>
      </c>
      <c r="B16" s="61">
        <v>9</v>
      </c>
      <c r="C16" s="91" t="str">
        <f>VLOOKUP(B16,'База стрельба'!$A$6:$E$256,2,FALSE)</f>
        <v>Сидорова Галина</v>
      </c>
      <c r="D16" s="91" t="str">
        <f>VLOOKUP(B16,'База стрельба'!$A$6:$E$256,3,FALSE)</f>
        <v>Мин-во образования</v>
      </c>
      <c r="E16" s="91"/>
      <c r="F16" s="91"/>
      <c r="G16" s="91"/>
      <c r="H16" s="91"/>
      <c r="I16" s="91"/>
      <c r="J16" s="55">
        <v>3</v>
      </c>
      <c r="K16" s="55">
        <v>10</v>
      </c>
    </row>
    <row r="17" spans="1:11" s="15" customFormat="1" ht="12.75">
      <c r="A17" s="3">
        <v>3</v>
      </c>
      <c r="B17" s="61">
        <v>5</v>
      </c>
      <c r="C17" s="91" t="str">
        <f>VLOOKUP(B17,'База стрельба'!$A$6:$E$256,2,FALSE)</f>
        <v>Андреева Анна</v>
      </c>
      <c r="D17" s="91" t="str">
        <f>VLOOKUP(B17,'База стрельба'!$A$6:$E$256,3,FALSE)</f>
        <v>Управ-ие регулирования тарифов и энерг-ию</v>
      </c>
      <c r="E17" s="91"/>
      <c r="F17" s="91"/>
      <c r="G17" s="91"/>
      <c r="H17" s="91"/>
      <c r="I17" s="91"/>
      <c r="J17" s="55">
        <v>2</v>
      </c>
      <c r="K17" s="55">
        <v>11</v>
      </c>
    </row>
    <row r="18" spans="1:11" s="15" customFormat="1" ht="12.75">
      <c r="A18" s="3">
        <v>2</v>
      </c>
      <c r="B18" s="61">
        <v>3</v>
      </c>
      <c r="C18" s="91" t="str">
        <f>VLOOKUP(B18,'База стрельба'!$A$6:$E$256,2,FALSE)</f>
        <v>Кошутова Виктория</v>
      </c>
      <c r="D18" s="91" t="str">
        <f>VLOOKUP(B18,'База стрельба'!$A$6:$E$256,3,FALSE)</f>
        <v>Департамент информац-ой политики и СМИ</v>
      </c>
      <c r="E18" s="91"/>
      <c r="F18" s="91"/>
      <c r="G18" s="91"/>
      <c r="H18" s="91"/>
      <c r="I18" s="91"/>
      <c r="J18" s="55">
        <v>0</v>
      </c>
      <c r="K18" s="55">
        <v>12</v>
      </c>
    </row>
    <row r="19" spans="1:11" s="15" customFormat="1" ht="12.75">
      <c r="A19" s="3">
        <v>7</v>
      </c>
      <c r="B19" s="61">
        <v>12</v>
      </c>
      <c r="C19" s="91" t="str">
        <f>VLOOKUP(B19,'База стрельба'!$A$6:$E$256,2,FALSE)</f>
        <v>Астахова Ольга</v>
      </c>
      <c r="D19" s="91" t="str">
        <f>VLOOKUP(B19,'База стрельба'!$A$6:$E$256,3,FALSE)</f>
        <v>Управ-ие ЖКХ и гр.защиты населения</v>
      </c>
      <c r="E19" s="91"/>
      <c r="F19" s="91"/>
      <c r="G19" s="91"/>
      <c r="H19" s="91"/>
      <c r="I19" s="91"/>
      <c r="J19" s="55">
        <v>0</v>
      </c>
      <c r="K19" s="55">
        <v>12</v>
      </c>
    </row>
    <row r="20" spans="1:11" s="15" customFormat="1" ht="12.75">
      <c r="A20" s="3">
        <v>9</v>
      </c>
      <c r="B20" s="61">
        <v>20</v>
      </c>
      <c r="C20" s="91" t="str">
        <f>VLOOKUP(B20,'База стрельба'!$A$6:$E$256,2,FALSE)</f>
        <v>Морозова Татьяна</v>
      </c>
      <c r="D20" s="91" t="str">
        <f>VLOOKUP(B20,'База стрельба'!$A$6:$E$256,3,FALSE)</f>
        <v>Законодательное Собрание</v>
      </c>
      <c r="E20" s="91"/>
      <c r="F20" s="91"/>
      <c r="G20" s="91"/>
      <c r="H20" s="91"/>
      <c r="I20" s="91"/>
      <c r="J20" s="55">
        <v>0</v>
      </c>
      <c r="K20" s="55">
        <v>12</v>
      </c>
    </row>
    <row r="21" spans="1:11" s="15" customFormat="1" ht="12.75">
      <c r="A21" s="3">
        <v>10</v>
      </c>
      <c r="B21" s="61">
        <v>26</v>
      </c>
      <c r="C21" s="91" t="str">
        <f>VLOOKUP(B21,'База стрельба'!$A$6:$E$256,2,FALSE)</f>
        <v>Баткаева Юлия</v>
      </c>
      <c r="D21" s="91" t="str">
        <f>VLOOKUP(B21,'База стрельба'!$A$6:$E$256,3,FALSE)</f>
        <v>Мин-во здравоохранения</v>
      </c>
      <c r="E21" s="91"/>
      <c r="F21" s="91"/>
      <c r="G21" s="91"/>
      <c r="H21" s="91"/>
      <c r="I21" s="91"/>
      <c r="J21" s="55">
        <v>0</v>
      </c>
      <c r="K21" s="55">
        <v>12</v>
      </c>
    </row>
    <row r="22" spans="1:11" s="15" customFormat="1" ht="12.75">
      <c r="A22" s="3">
        <v>16</v>
      </c>
      <c r="B22" s="61">
        <v>44</v>
      </c>
      <c r="C22" s="91" t="str">
        <f>VLOOKUP(B22,'База стрельба'!$A$6:$E$256,2,FALSE)</f>
        <v>Гаврюшова Марина</v>
      </c>
      <c r="D22" s="91" t="str">
        <f>VLOOKUP(B22,'База стрельба'!$A$6:$E$256,3,FALSE)</f>
        <v>Департамент гос.имущества</v>
      </c>
      <c r="E22" s="91"/>
      <c r="F22" s="91"/>
      <c r="G22" s="91"/>
      <c r="H22" s="91"/>
      <c r="I22" s="91"/>
      <c r="J22" s="55">
        <v>0</v>
      </c>
      <c r="K22" s="55">
        <v>12</v>
      </c>
    </row>
    <row r="23" spans="2:11" ht="18.75" hidden="1">
      <c r="B23" s="189" t="s">
        <v>26</v>
      </c>
      <c r="C23" s="189"/>
      <c r="D23" s="189"/>
      <c r="E23" s="189"/>
      <c r="F23" s="189"/>
      <c r="G23" s="189"/>
      <c r="H23" s="189"/>
      <c r="I23" s="189"/>
      <c r="J23" s="189"/>
      <c r="K23" s="189"/>
    </row>
    <row r="24" spans="2:11" ht="18.75" hidden="1">
      <c r="B24" s="89"/>
      <c r="C24" s="89"/>
      <c r="D24" s="89"/>
      <c r="E24" s="89"/>
      <c r="F24" s="89"/>
      <c r="G24" s="89"/>
      <c r="H24" s="89"/>
      <c r="I24" s="89"/>
      <c r="J24" s="90"/>
      <c r="K24" s="90"/>
    </row>
    <row r="25" spans="2:11" ht="18.75" hidden="1">
      <c r="B25" s="178" t="s">
        <v>122</v>
      </c>
      <c r="C25" s="178"/>
      <c r="D25" s="178"/>
      <c r="E25" s="178"/>
      <c r="F25" s="178"/>
      <c r="G25" s="178"/>
      <c r="H25" s="178"/>
      <c r="I25" s="178"/>
      <c r="J25" s="178"/>
      <c r="K25" s="178"/>
    </row>
    <row r="26" spans="2:11" ht="18" customHeight="1">
      <c r="B26" s="190" t="s">
        <v>38</v>
      </c>
      <c r="C26" s="190"/>
      <c r="D26" s="190"/>
      <c r="E26" s="190"/>
      <c r="F26" s="190"/>
      <c r="G26" s="190"/>
      <c r="H26" s="190"/>
      <c r="I26" s="190"/>
      <c r="J26" s="190"/>
      <c r="K26" s="190"/>
    </row>
    <row r="27" spans="1:11" s="2" customFormat="1" ht="16.5" customHeight="1">
      <c r="A27" s="157" t="s">
        <v>17</v>
      </c>
      <c r="B27" s="156" t="s">
        <v>35</v>
      </c>
      <c r="C27" s="157" t="s">
        <v>19</v>
      </c>
      <c r="D27" s="157" t="s">
        <v>18</v>
      </c>
      <c r="E27" s="173" t="s">
        <v>104</v>
      </c>
      <c r="F27" s="174"/>
      <c r="G27" s="174"/>
      <c r="H27" s="174"/>
      <c r="I27" s="175"/>
      <c r="J27" s="161" t="s">
        <v>54</v>
      </c>
      <c r="K27" s="162" t="s">
        <v>23</v>
      </c>
    </row>
    <row r="28" spans="1:11" s="2" customFormat="1" ht="19.5" customHeight="1">
      <c r="A28" s="157"/>
      <c r="B28" s="156"/>
      <c r="C28" s="157"/>
      <c r="D28" s="157"/>
      <c r="E28" s="3">
        <v>1</v>
      </c>
      <c r="F28" s="3">
        <v>2</v>
      </c>
      <c r="G28" s="3">
        <v>3</v>
      </c>
      <c r="H28" s="3">
        <v>4</v>
      </c>
      <c r="I28" s="3">
        <v>5</v>
      </c>
      <c r="J28" s="161"/>
      <c r="K28" s="163"/>
    </row>
    <row r="29" spans="1:11" s="15" customFormat="1" ht="12.75">
      <c r="A29" s="3">
        <v>1</v>
      </c>
      <c r="B29" s="3">
        <v>4</v>
      </c>
      <c r="C29" s="91" t="str">
        <f>VLOOKUP(B29,'База стрельба'!$A$6:$E$256,2,FALSE)</f>
        <v>Малафеев Дмитрий</v>
      </c>
      <c r="D29" s="91" t="str">
        <f>VLOOKUP(B29,'База стрельба'!$A$6:$E$256,3,FALSE)</f>
        <v>Департамент информац-ой политики и СМИ</v>
      </c>
      <c r="E29" s="91"/>
      <c r="F29" s="91"/>
      <c r="G29" s="91"/>
      <c r="H29" s="91"/>
      <c r="I29" s="91"/>
      <c r="J29" s="55">
        <v>30</v>
      </c>
      <c r="K29" s="55">
        <v>1</v>
      </c>
    </row>
    <row r="30" spans="1:11" s="15" customFormat="1" ht="12.75">
      <c r="A30" s="3">
        <v>13</v>
      </c>
      <c r="B30" s="3">
        <v>23</v>
      </c>
      <c r="C30" s="91" t="str">
        <f>VLOOKUP(B30,'База стрельба'!$A$6:$E$256,2,FALSE)</f>
        <v>Фролов Юрий</v>
      </c>
      <c r="D30" s="91" t="str">
        <f>VLOOKUP(B30,'База стрельба'!$A$6:$E$256,3,FALSE)</f>
        <v>Мин-во финансов</v>
      </c>
      <c r="E30" s="91"/>
      <c r="F30" s="91"/>
      <c r="G30" s="91"/>
      <c r="H30" s="91"/>
      <c r="I30" s="91"/>
      <c r="J30" s="55">
        <v>27</v>
      </c>
      <c r="K30" s="55">
        <v>2</v>
      </c>
    </row>
    <row r="31" spans="1:11" s="15" customFormat="1" ht="12.75">
      <c r="A31" s="3">
        <v>14</v>
      </c>
      <c r="B31" s="3">
        <v>24</v>
      </c>
      <c r="C31" s="91" t="str">
        <f>VLOOKUP(B31,'База стрельба'!$A$6:$E$256,2,FALSE)</f>
        <v>Аблязов Рифат</v>
      </c>
      <c r="D31" s="91" t="str">
        <f>VLOOKUP(B31,'База стрельба'!$A$6:$E$256,3,FALSE)</f>
        <v>Мин-во финансов</v>
      </c>
      <c r="E31" s="91"/>
      <c r="F31" s="91"/>
      <c r="G31" s="91"/>
      <c r="H31" s="91"/>
      <c r="I31" s="91"/>
      <c r="J31" s="55">
        <v>24</v>
      </c>
      <c r="K31" s="55">
        <v>3</v>
      </c>
    </row>
    <row r="32" spans="1:11" s="15" customFormat="1" ht="25.5">
      <c r="A32" s="3">
        <v>5</v>
      </c>
      <c r="B32" s="3">
        <v>13</v>
      </c>
      <c r="C32" s="91" t="str">
        <f>VLOOKUP(B32,'База стрельба'!$A$6:$E$256,2,FALSE)</f>
        <v>Нехорошев Дмитрий</v>
      </c>
      <c r="D32" s="91" t="str">
        <f>VLOOKUP(B32,'База стрельба'!$A$6:$E$256,3,FALSE)</f>
        <v>Мин-во промышл.,разв. предпр-ва, инновац.политики и информатизации</v>
      </c>
      <c r="E32" s="91"/>
      <c r="F32" s="91"/>
      <c r="G32" s="91"/>
      <c r="H32" s="91"/>
      <c r="I32" s="91"/>
      <c r="J32" s="55">
        <v>24</v>
      </c>
      <c r="K32" s="55">
        <v>4</v>
      </c>
    </row>
    <row r="33" spans="1:11" s="15" customFormat="1" ht="12.75">
      <c r="A33" s="3">
        <v>10</v>
      </c>
      <c r="B33" s="3">
        <v>19</v>
      </c>
      <c r="C33" s="91" t="str">
        <f>VLOOKUP(B33,'База стрельба'!$A$6:$E$256,2,FALSE)</f>
        <v>Авершин Виктор</v>
      </c>
      <c r="D33" s="91" t="str">
        <f>VLOOKUP(B33,'База стрельба'!$A$6:$E$256,3,FALSE)</f>
        <v>Законодательное Собрание</v>
      </c>
      <c r="E33" s="91"/>
      <c r="F33" s="91"/>
      <c r="G33" s="91"/>
      <c r="H33" s="91"/>
      <c r="I33" s="91"/>
      <c r="J33" s="55">
        <v>22</v>
      </c>
      <c r="K33" s="55">
        <v>5</v>
      </c>
    </row>
    <row r="34" spans="1:11" s="15" customFormat="1" ht="12.75">
      <c r="A34" s="3">
        <v>11</v>
      </c>
      <c r="B34" s="3">
        <v>21</v>
      </c>
      <c r="C34" s="91" t="str">
        <f>VLOOKUP(B34,'База стрельба'!$A$6:$E$256,2,FALSE)</f>
        <v>Брешев Роман</v>
      </c>
      <c r="D34" s="91" t="str">
        <f>VLOOKUP(B34,'База стрельба'!$A$6:$E$256,3,FALSE)</f>
        <v>Управ-ие госжилстройинспекции</v>
      </c>
      <c r="E34" s="91"/>
      <c r="F34" s="91"/>
      <c r="G34" s="91"/>
      <c r="H34" s="91"/>
      <c r="I34" s="91"/>
      <c r="J34" s="55">
        <v>22</v>
      </c>
      <c r="K34" s="55">
        <v>6</v>
      </c>
    </row>
    <row r="35" spans="1:11" s="15" customFormat="1" ht="12.75">
      <c r="A35" s="3">
        <v>19</v>
      </c>
      <c r="B35" s="3">
        <v>31</v>
      </c>
      <c r="C35" s="91" t="str">
        <f>VLOOKUP(B35,'База стрельба'!$A$6:$E$256,2,FALSE)</f>
        <v>Лапханов Роман</v>
      </c>
      <c r="D35" s="91" t="str">
        <f>VLOOKUP(B35,'База стрельба'!$A$6:$E$256,3,FALSE)</f>
        <v>Управ-ие ЗАГС</v>
      </c>
      <c r="E35" s="91"/>
      <c r="F35" s="91"/>
      <c r="G35" s="91"/>
      <c r="H35" s="91"/>
      <c r="I35" s="91"/>
      <c r="J35" s="55">
        <v>19</v>
      </c>
      <c r="K35" s="55">
        <v>7</v>
      </c>
    </row>
    <row r="36" spans="1:11" s="15" customFormat="1" ht="12.75">
      <c r="A36" s="3">
        <v>20</v>
      </c>
      <c r="B36" s="3">
        <v>33</v>
      </c>
      <c r="C36" s="91" t="str">
        <f>VLOOKUP(B36,'База стрельба'!$A$6:$E$256,2,FALSE)</f>
        <v>Аргаткин Николай</v>
      </c>
      <c r="D36" s="91" t="str">
        <f>VLOOKUP(B36,'База стрельба'!$A$6:$E$256,3,FALSE)</f>
        <v>Мин-во лесного,охотн. хоз-ва и природопольз.</v>
      </c>
      <c r="E36" s="91"/>
      <c r="F36" s="91"/>
      <c r="G36" s="91"/>
      <c r="H36" s="91"/>
      <c r="I36" s="91"/>
      <c r="J36" s="55">
        <v>17</v>
      </c>
      <c r="K36" s="55">
        <v>8</v>
      </c>
    </row>
    <row r="37" spans="1:11" s="15" customFormat="1" ht="25.5">
      <c r="A37" s="3">
        <v>6</v>
      </c>
      <c r="B37" s="3">
        <v>14</v>
      </c>
      <c r="C37" s="91" t="str">
        <f>VLOOKUP(B37,'База стрельба'!$A$6:$E$256,2,FALSE)</f>
        <v>Мироно Анатолий</v>
      </c>
      <c r="D37" s="91" t="str">
        <f>VLOOKUP(B37,'База стрельба'!$A$6:$E$256,3,FALSE)</f>
        <v>Мин-во промышл.,разв. предпр-ва, инновац.политики и информатизации</v>
      </c>
      <c r="E37" s="91"/>
      <c r="F37" s="91"/>
      <c r="G37" s="91"/>
      <c r="H37" s="91"/>
      <c r="I37" s="91"/>
      <c r="J37" s="55">
        <v>15</v>
      </c>
      <c r="K37" s="55">
        <v>9</v>
      </c>
    </row>
    <row r="38" spans="1:11" s="15" customFormat="1" ht="25.5">
      <c r="A38" s="3">
        <v>23</v>
      </c>
      <c r="B38" s="3">
        <v>37</v>
      </c>
      <c r="C38" s="91" t="str">
        <f>VLOOKUP(B38,'База стрельба'!$A$6:$E$256,2,FALSE)</f>
        <v>Рогулев Михаил</v>
      </c>
      <c r="D38" s="91" t="str">
        <f>VLOOKUP(B38,'База стрельба'!$A$6:$E$256,3,FALSE)</f>
        <v>Управ-ие общ.безопасности и обесп.дея-ти мировых судей</v>
      </c>
      <c r="E38" s="91"/>
      <c r="F38" s="91"/>
      <c r="G38" s="91"/>
      <c r="H38" s="91"/>
      <c r="I38" s="91"/>
      <c r="J38" s="55">
        <v>14</v>
      </c>
      <c r="K38" s="55">
        <v>10</v>
      </c>
    </row>
    <row r="39" spans="1:11" s="15" customFormat="1" ht="12.75">
      <c r="A39" s="3">
        <v>7</v>
      </c>
      <c r="B39" s="3">
        <v>15</v>
      </c>
      <c r="C39" s="91" t="str">
        <f>VLOOKUP(B39,'База стрельба'!$A$6:$E$256,2,FALSE)</f>
        <v>Максимов М.</v>
      </c>
      <c r="D39" s="91" t="str">
        <f>VLOOKUP(B39,'База стрельба'!$A$6:$E$256,3,FALSE)</f>
        <v>Управ-ие ветеринарии</v>
      </c>
      <c r="E39" s="91"/>
      <c r="F39" s="91"/>
      <c r="G39" s="91"/>
      <c r="H39" s="91"/>
      <c r="I39" s="91"/>
      <c r="J39" s="55">
        <v>13</v>
      </c>
      <c r="K39" s="55">
        <v>11</v>
      </c>
    </row>
    <row r="40" spans="1:11" s="15" customFormat="1" ht="12.75">
      <c r="A40" s="3">
        <v>4</v>
      </c>
      <c r="B40" s="3">
        <v>11</v>
      </c>
      <c r="C40" s="91" t="str">
        <f>VLOOKUP(B40,'База стрельба'!$A$6:$E$256,2,FALSE)</f>
        <v>Панюхин Михаил</v>
      </c>
      <c r="D40" s="91" t="str">
        <f>VLOOKUP(B40,'База стрельба'!$A$6:$E$256,3,FALSE)</f>
        <v>Управ-ие ЖКХ и гр.защиты населения</v>
      </c>
      <c r="E40" s="91"/>
      <c r="F40" s="91"/>
      <c r="G40" s="91"/>
      <c r="H40" s="91"/>
      <c r="I40" s="91"/>
      <c r="J40" s="55">
        <v>12</v>
      </c>
      <c r="K40" s="55">
        <v>12</v>
      </c>
    </row>
    <row r="41" spans="1:11" s="15" customFormat="1" ht="12.75">
      <c r="A41" s="2"/>
      <c r="B41" s="2">
        <v>45</v>
      </c>
      <c r="C41" s="91" t="str">
        <f>VLOOKUP(B41,'База стрельба'!$A$6:$E$256,2,FALSE)</f>
        <v>Жучков Владимир</v>
      </c>
      <c r="D41" s="91" t="str">
        <f>VLOOKUP(B41,'База стрельба'!$A$6:$E$256,3,FALSE)</f>
        <v>Мин-во физ.культуры и спорта</v>
      </c>
      <c r="E41" s="91"/>
      <c r="F41" s="91"/>
      <c r="G41" s="91"/>
      <c r="H41" s="91"/>
      <c r="I41" s="91"/>
      <c r="J41" s="55">
        <v>11</v>
      </c>
      <c r="K41" s="55">
        <v>13</v>
      </c>
    </row>
    <row r="42" spans="1:11" s="15" customFormat="1" ht="12.75">
      <c r="A42" s="3">
        <v>17</v>
      </c>
      <c r="B42" s="3">
        <v>28</v>
      </c>
      <c r="C42" s="91" t="str">
        <f>VLOOKUP(B42,'База стрельба'!$A$6:$E$256,2,FALSE)</f>
        <v>Сластных Сергей</v>
      </c>
      <c r="D42" s="91" t="str">
        <f>VLOOKUP(B42,'База стрельба'!$A$6:$E$256,3,FALSE)</f>
        <v>Правительство</v>
      </c>
      <c r="E42" s="91"/>
      <c r="F42" s="91"/>
      <c r="G42" s="91"/>
      <c r="H42" s="91"/>
      <c r="I42" s="91"/>
      <c r="J42" s="55">
        <v>11</v>
      </c>
      <c r="K42" s="55">
        <v>14</v>
      </c>
    </row>
    <row r="43" spans="1:11" s="15" customFormat="1" ht="12.75">
      <c r="A43" s="3">
        <v>26</v>
      </c>
      <c r="B43" s="3">
        <v>41</v>
      </c>
      <c r="C43" s="91" t="str">
        <f>VLOOKUP(B43,'База стрельба'!$A$6:$E$256,2,FALSE)</f>
        <v>Чернов Ярослав</v>
      </c>
      <c r="D43" s="91" t="str">
        <f>VLOOKUP(B43,'База стрельба'!$A$6:$E$256,3,FALSE)</f>
        <v>Мин-во строительства, арх-ры и дорож.хоз-ва</v>
      </c>
      <c r="E43" s="91"/>
      <c r="F43" s="91"/>
      <c r="G43" s="91"/>
      <c r="H43" s="91"/>
      <c r="I43" s="91"/>
      <c r="J43" s="55">
        <v>10</v>
      </c>
      <c r="K43" s="55">
        <v>15</v>
      </c>
    </row>
    <row r="44" spans="1:11" s="15" customFormat="1" ht="12.75">
      <c r="A44" s="3">
        <v>16</v>
      </c>
      <c r="B44" s="3">
        <v>27</v>
      </c>
      <c r="C44" s="91" t="str">
        <f>VLOOKUP(B44,'База стрельба'!$A$6:$E$256,2,FALSE)</f>
        <v>Аббакумов Александр</v>
      </c>
      <c r="D44" s="91" t="str">
        <f>VLOOKUP(B44,'База стрельба'!$A$6:$E$256,3,FALSE)</f>
        <v>Правительство</v>
      </c>
      <c r="E44" s="91"/>
      <c r="F44" s="91"/>
      <c r="G44" s="91"/>
      <c r="H44" s="91"/>
      <c r="I44" s="91"/>
      <c r="J44" s="55">
        <v>10</v>
      </c>
      <c r="K44" s="55">
        <v>16</v>
      </c>
    </row>
    <row r="45" spans="1:11" s="15" customFormat="1" ht="12.75">
      <c r="A45" s="3">
        <v>27</v>
      </c>
      <c r="B45" s="3">
        <v>42</v>
      </c>
      <c r="C45" s="91" t="str">
        <f>VLOOKUP(B45,'База стрельба'!$A$6:$E$256,2,FALSE)</f>
        <v>Денисов Алексей</v>
      </c>
      <c r="D45" s="91" t="str">
        <f>VLOOKUP(B45,'База стрельба'!$A$6:$E$256,3,FALSE)</f>
        <v>Мин-во строительства, арх-ры и дорож.хоз-ва</v>
      </c>
      <c r="E45" s="91"/>
      <c r="F45" s="91"/>
      <c r="G45" s="91"/>
      <c r="H45" s="91"/>
      <c r="I45" s="91"/>
      <c r="J45" s="55">
        <v>9</v>
      </c>
      <c r="K45" s="55">
        <v>17</v>
      </c>
    </row>
    <row r="46" spans="1:11" s="15" customFormat="1" ht="12.75">
      <c r="A46" s="3">
        <v>15</v>
      </c>
      <c r="B46" s="3">
        <v>25</v>
      </c>
      <c r="C46" s="91" t="str">
        <f>VLOOKUP(B46,'База стрельба'!$A$6:$E$256,2,FALSE)</f>
        <v>Демченко Андрей</v>
      </c>
      <c r="D46" s="91" t="str">
        <f>VLOOKUP(B46,'База стрельба'!$A$6:$E$256,3,FALSE)</f>
        <v>Мин-во здравоохранения</v>
      </c>
      <c r="E46" s="91"/>
      <c r="F46" s="91"/>
      <c r="G46" s="91"/>
      <c r="H46" s="91"/>
      <c r="I46" s="91"/>
      <c r="J46" s="55">
        <v>9</v>
      </c>
      <c r="K46" s="55">
        <v>18</v>
      </c>
    </row>
    <row r="47" spans="1:11" s="15" customFormat="1" ht="12.75">
      <c r="A47" s="3">
        <v>21</v>
      </c>
      <c r="B47" s="3">
        <v>34</v>
      </c>
      <c r="C47" s="91" t="str">
        <f>VLOOKUP(B47,'База стрельба'!$A$6:$E$256,2,FALSE)</f>
        <v>Салагин Денис</v>
      </c>
      <c r="D47" s="91" t="str">
        <f>VLOOKUP(B47,'База стрельба'!$A$6:$E$256,3,FALSE)</f>
        <v>Мин-во лесного,охотн. хоз-ва и природопольз.</v>
      </c>
      <c r="E47" s="91"/>
      <c r="F47" s="91"/>
      <c r="G47" s="91"/>
      <c r="H47" s="91"/>
      <c r="I47" s="91"/>
      <c r="J47" s="55">
        <v>8</v>
      </c>
      <c r="K47" s="55">
        <v>19</v>
      </c>
    </row>
    <row r="48" spans="1:11" s="15" customFormat="1" ht="12.75">
      <c r="A48" s="3">
        <v>12</v>
      </c>
      <c r="B48" s="3">
        <v>22</v>
      </c>
      <c r="C48" s="91" t="str">
        <f>VLOOKUP(B48,'База стрельба'!$A$6:$E$256,2,FALSE)</f>
        <v>Гущин Александр</v>
      </c>
      <c r="D48" s="91" t="str">
        <f>VLOOKUP(B48,'База стрельба'!$A$6:$E$256,3,FALSE)</f>
        <v>Управ-ие госжилстройинспекции</v>
      </c>
      <c r="E48" s="91"/>
      <c r="F48" s="91"/>
      <c r="G48" s="91"/>
      <c r="H48" s="91"/>
      <c r="I48" s="91"/>
      <c r="J48" s="55">
        <v>7</v>
      </c>
      <c r="K48" s="55">
        <v>20</v>
      </c>
    </row>
    <row r="49" spans="1:11" s="15" customFormat="1" ht="12.75">
      <c r="A49" s="3">
        <v>22</v>
      </c>
      <c r="B49" s="3">
        <v>35</v>
      </c>
      <c r="C49" s="91" t="str">
        <f>VLOOKUP(B49,'База стрельба'!$A$6:$E$256,2,FALSE)</f>
        <v>Светайло Владимир</v>
      </c>
      <c r="D49" s="91" t="str">
        <f>VLOOKUP(B49,'База стрельба'!$A$6:$E$256,3,FALSE)</f>
        <v>Мин-во сельского хозяйства</v>
      </c>
      <c r="E49" s="91"/>
      <c r="F49" s="91"/>
      <c r="G49" s="91"/>
      <c r="H49" s="91"/>
      <c r="I49" s="91"/>
      <c r="J49" s="55">
        <v>6</v>
      </c>
      <c r="K49" s="55">
        <v>21</v>
      </c>
    </row>
    <row r="50" spans="1:11" s="15" customFormat="1" ht="12.75">
      <c r="A50" s="3">
        <v>3</v>
      </c>
      <c r="B50" s="3">
        <v>10</v>
      </c>
      <c r="C50" s="91" t="str">
        <f>VLOOKUP(B50,'База стрельба'!$A$6:$E$256,2,FALSE)</f>
        <v>Чикин Сергей</v>
      </c>
      <c r="D50" s="91" t="str">
        <f>VLOOKUP(B50,'База стрельба'!$A$6:$E$256,3,FALSE)</f>
        <v>Мин-во образования</v>
      </c>
      <c r="E50" s="91"/>
      <c r="F50" s="91"/>
      <c r="G50" s="91"/>
      <c r="H50" s="91"/>
      <c r="I50" s="91"/>
      <c r="J50" s="55">
        <v>4</v>
      </c>
      <c r="K50" s="55">
        <v>22</v>
      </c>
    </row>
    <row r="51" spans="1:11" s="15" customFormat="1" ht="12.75">
      <c r="A51" s="3">
        <v>18</v>
      </c>
      <c r="B51" s="3">
        <v>30</v>
      </c>
      <c r="C51" s="91" t="str">
        <f>VLOOKUP(B51,'База стрельба'!$A$6:$E$256,2,FALSE)</f>
        <v>Трошин Евгений</v>
      </c>
      <c r="D51" s="91" t="str">
        <f>VLOOKUP(B51,'База стрельба'!$A$6:$E$256,3,FALSE)</f>
        <v>Мин-во труда, соц.защиты и демографии</v>
      </c>
      <c r="E51" s="91"/>
      <c r="F51" s="91"/>
      <c r="G51" s="91"/>
      <c r="H51" s="91"/>
      <c r="I51" s="91"/>
      <c r="J51" s="55">
        <v>3</v>
      </c>
      <c r="K51" s="55">
        <v>23</v>
      </c>
    </row>
    <row r="52" spans="1:11" s="15" customFormat="1" ht="12.75">
      <c r="A52" s="3">
        <v>25</v>
      </c>
      <c r="B52" s="3">
        <v>39</v>
      </c>
      <c r="C52" s="91" t="str">
        <f>VLOOKUP(B52,'База стрельба'!$A$6:$E$256,2,FALSE)</f>
        <v>Кузин Андрей</v>
      </c>
      <c r="D52" s="91" t="str">
        <f>VLOOKUP(B52,'База стрельба'!$A$6:$E$256,3,FALSE)</f>
        <v>Мин-во экономики</v>
      </c>
      <c r="E52" s="91"/>
      <c r="F52" s="91"/>
      <c r="G52" s="91"/>
      <c r="H52" s="91"/>
      <c r="I52" s="91"/>
      <c r="J52" s="55">
        <v>3</v>
      </c>
      <c r="K52" s="55">
        <v>23</v>
      </c>
    </row>
    <row r="53" spans="1:11" s="15" customFormat="1" ht="12.75">
      <c r="A53" s="3">
        <v>28</v>
      </c>
      <c r="B53" s="3">
        <v>1</v>
      </c>
      <c r="C53" s="91" t="str">
        <f>VLOOKUP(B53,'База стрельба'!$A$6:$E$256,2,FALSE)</f>
        <v>Шеменев Дмитрий</v>
      </c>
      <c r="D53" s="91" t="str">
        <f>VLOOKUP(B53,'База стрельба'!$A$6:$E$256,3,FALSE)</f>
        <v>Управ-ие по регулированию КС и закупкам</v>
      </c>
      <c r="E53" s="91"/>
      <c r="F53" s="91"/>
      <c r="G53" s="91"/>
      <c r="H53" s="91"/>
      <c r="I53" s="91"/>
      <c r="J53" s="55">
        <v>3</v>
      </c>
      <c r="K53" s="55">
        <v>23</v>
      </c>
    </row>
    <row r="54" spans="1:11" s="15" customFormat="1" ht="25.5">
      <c r="A54" s="3">
        <v>24</v>
      </c>
      <c r="B54" s="3">
        <v>38</v>
      </c>
      <c r="C54" s="91" t="str">
        <f>VLOOKUP(B54,'База стрельба'!$A$6:$E$256,2,FALSE)</f>
        <v>Тархов Алексей</v>
      </c>
      <c r="D54" s="91" t="str">
        <f>VLOOKUP(B54,'База стрельба'!$A$6:$E$256,3,FALSE)</f>
        <v>Управ-ие общ.безопасности и обесп.дея-ти мировых судей</v>
      </c>
      <c r="E54" s="91"/>
      <c r="F54" s="91"/>
      <c r="G54" s="91"/>
      <c r="H54" s="91"/>
      <c r="I54" s="91"/>
      <c r="J54" s="55">
        <v>1</v>
      </c>
      <c r="K54" s="55">
        <v>26</v>
      </c>
    </row>
    <row r="55" spans="1:11" s="15" customFormat="1" ht="12.75">
      <c r="A55" s="3">
        <v>8</v>
      </c>
      <c r="B55" s="3">
        <v>16</v>
      </c>
      <c r="C55" s="91" t="str">
        <f>VLOOKUP(B55,'База стрельба'!$A$6:$E$256,2,FALSE)</f>
        <v>Козин Н.</v>
      </c>
      <c r="D55" s="91" t="str">
        <f>VLOOKUP(B55,'База стрельба'!$A$6:$E$256,3,FALSE)</f>
        <v>Управ-ие ветеринарии</v>
      </c>
      <c r="E55" s="91"/>
      <c r="F55" s="91"/>
      <c r="G55" s="91"/>
      <c r="H55" s="91"/>
      <c r="I55" s="91"/>
      <c r="J55" s="55">
        <v>0</v>
      </c>
      <c r="K55" s="55">
        <v>27</v>
      </c>
    </row>
    <row r="56" spans="1:11" s="15" customFormat="1" ht="12.75">
      <c r="A56" s="3">
        <v>9</v>
      </c>
      <c r="B56" s="3">
        <v>18</v>
      </c>
      <c r="C56" s="91" t="str">
        <f>VLOOKUP(B56,'База стрельба'!$A$6:$E$256,2,FALSE)</f>
        <v>Сизов Николай</v>
      </c>
      <c r="D56" s="91" t="str">
        <f>VLOOKUP(B56,'База стрельба'!$A$6:$E$256,3,FALSE)</f>
        <v>Упр-ие культуры и архива</v>
      </c>
      <c r="E56" s="91"/>
      <c r="F56" s="91"/>
      <c r="G56" s="91"/>
      <c r="H56" s="91"/>
      <c r="I56" s="91"/>
      <c r="J56" s="55">
        <v>0</v>
      </c>
      <c r="K56" s="55">
        <v>27</v>
      </c>
    </row>
    <row r="57" spans="1:11" s="15" customFormat="1" ht="15" customHeight="1">
      <c r="A57" s="2"/>
      <c r="B57" s="2"/>
      <c r="J57" s="92"/>
      <c r="K57" s="92"/>
    </row>
    <row r="58" spans="1:11" s="15" customFormat="1" ht="15" customHeight="1">
      <c r="A58" s="2"/>
      <c r="B58" s="2"/>
      <c r="J58" s="92"/>
      <c r="K58" s="92"/>
    </row>
    <row r="59" spans="1:11" s="15" customFormat="1" ht="15" customHeight="1">
      <c r="A59" s="2"/>
      <c r="B59" s="2"/>
      <c r="J59" s="92"/>
      <c r="K59" s="92"/>
    </row>
    <row r="60" spans="1:11" s="15" customFormat="1" ht="15" customHeight="1">
      <c r="A60" s="2"/>
      <c r="B60" s="2"/>
      <c r="J60" s="92"/>
      <c r="K60" s="92"/>
    </row>
    <row r="61" spans="1:11" s="15" customFormat="1" ht="15" customHeight="1">
      <c r="A61" s="2"/>
      <c r="B61" s="2"/>
      <c r="J61" s="92"/>
      <c r="K61" s="92"/>
    </row>
    <row r="62" spans="1:11" s="15" customFormat="1" ht="15" customHeight="1">
      <c r="A62" s="2"/>
      <c r="B62" s="2"/>
      <c r="J62" s="92"/>
      <c r="K62" s="92"/>
    </row>
    <row r="63" spans="1:11" s="15" customFormat="1" ht="15" customHeight="1">
      <c r="A63" s="2"/>
      <c r="B63" s="2"/>
      <c r="J63" s="92"/>
      <c r="K63" s="92"/>
    </row>
    <row r="64" spans="1:11" s="15" customFormat="1" ht="15" customHeight="1">
      <c r="A64" s="2"/>
      <c r="B64" s="2"/>
      <c r="J64" s="92"/>
      <c r="K64" s="92"/>
    </row>
    <row r="65" spans="1:11" s="15" customFormat="1" ht="15" customHeight="1">
      <c r="A65" s="2"/>
      <c r="B65" s="2"/>
      <c r="J65" s="92"/>
      <c r="K65" s="92"/>
    </row>
    <row r="66" spans="1:11" s="15" customFormat="1" ht="15" customHeight="1">
      <c r="A66" s="2"/>
      <c r="B66" s="2"/>
      <c r="J66" s="92"/>
      <c r="K66" s="92"/>
    </row>
    <row r="67" spans="1:11" s="15" customFormat="1" ht="15" customHeight="1">
      <c r="A67" s="2"/>
      <c r="B67" s="2"/>
      <c r="J67" s="92"/>
      <c r="K67" s="92"/>
    </row>
    <row r="68" spans="1:11" s="15" customFormat="1" ht="15" customHeight="1">
      <c r="A68" s="2"/>
      <c r="B68" s="2"/>
      <c r="J68" s="92"/>
      <c r="K68" s="92"/>
    </row>
    <row r="69" spans="1:11" s="15" customFormat="1" ht="15" customHeight="1">
      <c r="A69" s="2"/>
      <c r="B69" s="2"/>
      <c r="J69" s="92"/>
      <c r="K69" s="92"/>
    </row>
    <row r="70" spans="1:11" s="15" customFormat="1" ht="15" customHeight="1">
      <c r="A70" s="2"/>
      <c r="B70" s="2"/>
      <c r="J70" s="92"/>
      <c r="K70" s="92"/>
    </row>
    <row r="71" spans="1:11" s="15" customFormat="1" ht="15" customHeight="1">
      <c r="A71" s="2"/>
      <c r="B71" s="2"/>
      <c r="J71" s="92"/>
      <c r="K71" s="92"/>
    </row>
    <row r="72" spans="1:11" s="15" customFormat="1" ht="15" customHeight="1">
      <c r="A72" s="2"/>
      <c r="B72" s="2"/>
      <c r="J72" s="92"/>
      <c r="K72" s="92"/>
    </row>
    <row r="73" spans="1:11" s="15" customFormat="1" ht="15" customHeight="1">
      <c r="A73" s="2"/>
      <c r="B73" s="2"/>
      <c r="J73" s="92"/>
      <c r="K73" s="92"/>
    </row>
  </sheetData>
  <sheetProtection/>
  <mergeCells count="20">
    <mergeCell ref="A1:K1"/>
    <mergeCell ref="A3:K3"/>
    <mergeCell ref="A5:A6"/>
    <mergeCell ref="A27:A28"/>
    <mergeCell ref="J5:J6"/>
    <mergeCell ref="K5:K6"/>
    <mergeCell ref="B4:K4"/>
    <mergeCell ref="B5:B6"/>
    <mergeCell ref="C5:C6"/>
    <mergeCell ref="D5:D6"/>
    <mergeCell ref="K27:K28"/>
    <mergeCell ref="E5:I5"/>
    <mergeCell ref="E27:I27"/>
    <mergeCell ref="J27:J28"/>
    <mergeCell ref="B23:K23"/>
    <mergeCell ref="B25:K25"/>
    <mergeCell ref="B26:K26"/>
    <mergeCell ref="B27:B28"/>
    <mergeCell ref="C27:C28"/>
    <mergeCell ref="D27:D28"/>
  </mergeCells>
  <printOptions/>
  <pageMargins left="0.55" right="0.1968503937007874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34"/>
  <sheetViews>
    <sheetView view="pageBreakPreview" zoomScaleSheetLayoutView="100" zoomScalePageLayoutView="0" workbookViewId="0" topLeftCell="A7">
      <selection activeCell="B10" sqref="B10"/>
    </sheetView>
  </sheetViews>
  <sheetFormatPr defaultColWidth="9.00390625" defaultRowHeight="12.75"/>
  <cols>
    <col min="1" max="1" width="59.375" style="38" customWidth="1"/>
    <col min="2" max="2" width="15.25390625" style="27" customWidth="1"/>
    <col min="3" max="3" width="8.875" style="27" customWidth="1"/>
    <col min="4" max="4" width="18.00390625" style="27" customWidth="1"/>
    <col min="5" max="5" width="11.875" style="38" customWidth="1"/>
    <col min="6" max="7" width="9.125" style="38" customWidth="1"/>
    <col min="8" max="8" width="4.875" style="27" hidden="1" customWidth="1"/>
    <col min="9" max="34" width="4.625" style="27" hidden="1" customWidth="1"/>
    <col min="35" max="47" width="4.625" style="38" hidden="1" customWidth="1"/>
    <col min="48" max="16384" width="9.125" style="38" customWidth="1"/>
  </cols>
  <sheetData>
    <row r="1" spans="1:47" ht="18.75" customHeight="1">
      <c r="A1" s="169" t="s">
        <v>67</v>
      </c>
      <c r="B1" s="169"/>
      <c r="C1" s="169"/>
      <c r="D1" s="169"/>
      <c r="E1" s="44"/>
      <c r="H1" s="46">
        <v>1</v>
      </c>
      <c r="I1" s="46">
        <v>2</v>
      </c>
      <c r="J1" s="46">
        <v>3</v>
      </c>
      <c r="K1" s="46">
        <v>4</v>
      </c>
      <c r="L1" s="46">
        <v>5</v>
      </c>
      <c r="M1" s="46">
        <v>6</v>
      </c>
      <c r="N1" s="46">
        <v>7</v>
      </c>
      <c r="O1" s="46">
        <v>8</v>
      </c>
      <c r="P1" s="46">
        <v>9</v>
      </c>
      <c r="Q1" s="46">
        <v>10</v>
      </c>
      <c r="R1" s="46">
        <v>11</v>
      </c>
      <c r="S1" s="46">
        <v>12</v>
      </c>
      <c r="T1" s="46">
        <v>13</v>
      </c>
      <c r="U1" s="46">
        <v>14</v>
      </c>
      <c r="V1" s="46">
        <v>15</v>
      </c>
      <c r="W1" s="46">
        <v>16</v>
      </c>
      <c r="X1" s="46">
        <v>17</v>
      </c>
      <c r="Y1" s="46">
        <v>18</v>
      </c>
      <c r="Z1" s="46">
        <v>19</v>
      </c>
      <c r="AA1" s="46">
        <v>20</v>
      </c>
      <c r="AB1" s="46">
        <v>21</v>
      </c>
      <c r="AC1" s="46">
        <v>22</v>
      </c>
      <c r="AD1" s="46">
        <v>23</v>
      </c>
      <c r="AE1" s="46">
        <v>24</v>
      </c>
      <c r="AF1" s="46">
        <v>25</v>
      </c>
      <c r="AG1" s="46">
        <v>26</v>
      </c>
      <c r="AH1" s="46">
        <v>27</v>
      </c>
      <c r="AI1" s="47">
        <v>28</v>
      </c>
      <c r="AJ1" s="47">
        <v>29</v>
      </c>
      <c r="AK1" s="46">
        <v>30</v>
      </c>
      <c r="AL1" s="47">
        <v>31</v>
      </c>
      <c r="AM1" s="47">
        <v>32</v>
      </c>
      <c r="AN1" s="46">
        <v>33</v>
      </c>
      <c r="AO1" s="47">
        <v>34</v>
      </c>
      <c r="AP1" s="47">
        <v>35</v>
      </c>
      <c r="AQ1" s="46">
        <v>36</v>
      </c>
      <c r="AR1" s="47">
        <v>37</v>
      </c>
      <c r="AS1" s="47">
        <v>38</v>
      </c>
      <c r="AT1" s="46">
        <v>39</v>
      </c>
      <c r="AU1" s="47">
        <v>40</v>
      </c>
    </row>
    <row r="2" spans="1:47" ht="18.75" customHeight="1">
      <c r="A2" s="169" t="s">
        <v>125</v>
      </c>
      <c r="B2" s="169"/>
      <c r="C2" s="169"/>
      <c r="D2" s="169"/>
      <c r="E2" s="44"/>
      <c r="H2" s="46">
        <v>300</v>
      </c>
      <c r="I2" s="46">
        <v>270</v>
      </c>
      <c r="J2" s="46">
        <v>245</v>
      </c>
      <c r="K2" s="46">
        <v>225</v>
      </c>
      <c r="L2" s="46">
        <v>210</v>
      </c>
      <c r="M2" s="46">
        <v>200</v>
      </c>
      <c r="N2" s="46">
        <v>190</v>
      </c>
      <c r="O2" s="46">
        <v>180</v>
      </c>
      <c r="P2" s="46">
        <v>170</v>
      </c>
      <c r="Q2" s="46">
        <v>160</v>
      </c>
      <c r="R2" s="46">
        <v>150</v>
      </c>
      <c r="S2" s="46">
        <v>145</v>
      </c>
      <c r="T2" s="46">
        <v>140</v>
      </c>
      <c r="U2" s="46">
        <v>135</v>
      </c>
      <c r="V2" s="46">
        <v>130</v>
      </c>
      <c r="W2" s="46">
        <v>125</v>
      </c>
      <c r="X2" s="46">
        <v>120</v>
      </c>
      <c r="Y2" s="46">
        <v>115</v>
      </c>
      <c r="Z2" s="46">
        <v>110</v>
      </c>
      <c r="AA2" s="46">
        <v>105</v>
      </c>
      <c r="AB2" s="46">
        <v>100</v>
      </c>
      <c r="AC2" s="46">
        <v>96</v>
      </c>
      <c r="AD2" s="46">
        <v>92</v>
      </c>
      <c r="AE2" s="46">
        <v>88</v>
      </c>
      <c r="AF2" s="46">
        <v>84</v>
      </c>
      <c r="AG2" s="46">
        <v>80</v>
      </c>
      <c r="AH2" s="46">
        <v>76</v>
      </c>
      <c r="AI2" s="47">
        <v>72</v>
      </c>
      <c r="AJ2" s="47">
        <v>68</v>
      </c>
      <c r="AK2" s="47">
        <v>64</v>
      </c>
      <c r="AL2" s="47">
        <v>60</v>
      </c>
      <c r="AM2" s="47">
        <v>57</v>
      </c>
      <c r="AN2" s="47">
        <v>54</v>
      </c>
      <c r="AO2" s="47">
        <v>51</v>
      </c>
      <c r="AP2" s="47">
        <v>48</v>
      </c>
      <c r="AQ2" s="47">
        <v>45</v>
      </c>
      <c r="AR2" s="47">
        <v>42</v>
      </c>
      <c r="AS2" s="47">
        <v>39</v>
      </c>
      <c r="AT2" s="47">
        <v>36</v>
      </c>
      <c r="AU2" s="47">
        <v>33</v>
      </c>
    </row>
    <row r="3" spans="1:5" s="40" customFormat="1" ht="18.75" customHeight="1">
      <c r="A3" s="39"/>
      <c r="B3" s="168" t="s">
        <v>71</v>
      </c>
      <c r="C3" s="168"/>
      <c r="D3" s="168"/>
      <c r="E3" s="44"/>
    </row>
    <row r="4" spans="1:5" s="40" customFormat="1" ht="18.75" customHeight="1">
      <c r="A4" s="39"/>
      <c r="B4" s="39"/>
      <c r="C4" s="45"/>
      <c r="D4" s="45"/>
      <c r="E4" s="45"/>
    </row>
    <row r="5" spans="1:4" s="27" customFormat="1" ht="51.75" customHeight="1">
      <c r="A5" s="72" t="s">
        <v>18</v>
      </c>
      <c r="B5" s="72" t="s">
        <v>85</v>
      </c>
      <c r="C5" s="72" t="s">
        <v>23</v>
      </c>
      <c r="D5" s="72" t="s">
        <v>87</v>
      </c>
    </row>
    <row r="6" spans="1:34" s="41" customFormat="1" ht="18.75" customHeight="1">
      <c r="A6" s="167" t="s">
        <v>47</v>
      </c>
      <c r="B6" s="167"/>
      <c r="C6" s="167"/>
      <c r="D6" s="167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s="41" customFormat="1" ht="15.75">
      <c r="A7" s="74" t="s">
        <v>7</v>
      </c>
      <c r="B7" s="73">
        <f>'База стрельба'!F23</f>
        <v>51</v>
      </c>
      <c r="C7" s="73">
        <v>1</v>
      </c>
      <c r="D7" s="73">
        <f>LOOKUP(C7,$H$1:$AH$1:$H$2:$AH$2)</f>
        <v>300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s="41" customFormat="1" ht="31.5">
      <c r="A8" s="74" t="s">
        <v>2</v>
      </c>
      <c r="B8" s="73">
        <f>'База стрельба'!F14</f>
        <v>25</v>
      </c>
      <c r="C8" s="73">
        <v>2</v>
      </c>
      <c r="D8" s="73">
        <f>LOOKUP(C8,$H$1:$AH$1:$H$2:$AH$2)</f>
        <v>270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s="41" customFormat="1" ht="15.75">
      <c r="A9" s="74" t="s">
        <v>11</v>
      </c>
      <c r="B9" s="73">
        <f>'База стрельба'!F26</f>
        <v>23</v>
      </c>
      <c r="C9" s="73">
        <v>3</v>
      </c>
      <c r="D9" s="73">
        <f>LOOKUP(C9,$H$1:$AH$1:$H$2:$AH$2)</f>
        <v>245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41" customFormat="1" ht="15.75">
      <c r="A10" s="74" t="s">
        <v>0</v>
      </c>
      <c r="B10" s="73">
        <f>'База стрельба'!F8</f>
        <v>21</v>
      </c>
      <c r="C10" s="73">
        <v>4</v>
      </c>
      <c r="D10" s="73">
        <f>LOOKUP(C10,$H$1:$AH$1:$H$2:$AH$2)</f>
        <v>225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s="41" customFormat="1" ht="15.75">
      <c r="A11" s="74" t="s">
        <v>5</v>
      </c>
      <c r="B11" s="73">
        <f>'База стрельба'!F17</f>
        <v>15</v>
      </c>
      <c r="C11" s="73">
        <v>5</v>
      </c>
      <c r="D11" s="73">
        <f>LOOKUP(C11,$H$1:$AH$1:$H$2:$AH$2)</f>
        <v>210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1" customFormat="1" ht="31.5">
      <c r="A12" s="74" t="s">
        <v>13</v>
      </c>
      <c r="B12" s="73">
        <f>'База стрельба'!F29</f>
        <v>15</v>
      </c>
      <c r="C12" s="73">
        <v>6</v>
      </c>
      <c r="D12" s="73">
        <f>LOOKUP(C12,$H$1:$AH$1:$H$2:$AH$2)</f>
        <v>200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s="41" customFormat="1" ht="31.5">
      <c r="A13" s="74" t="s">
        <v>6</v>
      </c>
      <c r="B13" s="73">
        <f>'База стрельба'!F20</f>
        <v>12</v>
      </c>
      <c r="C13" s="73">
        <v>7</v>
      </c>
      <c r="D13" s="73">
        <f>LOOKUP(C13,$H$1:$AH$1:$H$2:$AH$2)</f>
        <v>190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s="41" customFormat="1" ht="15.75">
      <c r="A14" s="74" t="s">
        <v>1</v>
      </c>
      <c r="B14" s="73">
        <f>'База стрельба'!F11</f>
        <v>9</v>
      </c>
      <c r="C14" s="73">
        <v>8</v>
      </c>
      <c r="D14" s="73">
        <f>LOOKUP(C14,$H$1:$AH$1:$H$2:$AH$2)</f>
        <v>180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 s="41" customFormat="1" ht="18.75" customHeight="1">
      <c r="A15" s="166" t="s">
        <v>48</v>
      </c>
      <c r="B15" s="166"/>
      <c r="C15" s="166"/>
      <c r="D15" s="166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s="41" customFormat="1" ht="47.25">
      <c r="A16" s="74" t="s">
        <v>4</v>
      </c>
      <c r="B16" s="73">
        <f>'База стрельба'!F37</f>
        <v>39</v>
      </c>
      <c r="C16" s="73">
        <v>1</v>
      </c>
      <c r="D16" s="73">
        <f>LOOKUP(C16,$H$1:$AH$1:$H$2:$AH$2)</f>
        <v>300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41" customFormat="1" ht="63">
      <c r="A17" s="74" t="s">
        <v>86</v>
      </c>
      <c r="B17" s="73">
        <f>'База стрельба'!F43</f>
        <v>29</v>
      </c>
      <c r="C17" s="73">
        <v>2</v>
      </c>
      <c r="D17" s="73">
        <f>LOOKUP(C17,$H$1:$AH$1:$H$2:$AH$2)</f>
        <v>270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s="41" customFormat="1" ht="15.75">
      <c r="A18" s="74" t="s">
        <v>16</v>
      </c>
      <c r="B18" s="73">
        <f>'База стрельба'!F61</f>
        <v>22</v>
      </c>
      <c r="C18" s="73">
        <v>3</v>
      </c>
      <c r="D18" s="73">
        <f>LOOKUP(C18,$H$1:$AH$1:$H$2:$AH$2)</f>
        <v>245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s="41" customFormat="1" ht="31.5">
      <c r="A19" s="74" t="s">
        <v>106</v>
      </c>
      <c r="B19" s="73">
        <f>'База стрельба'!F49</f>
        <v>19</v>
      </c>
      <c r="C19" s="73">
        <v>4</v>
      </c>
      <c r="D19" s="73">
        <f>LOOKUP(C19,$H$1:$AH$1:$H$2:$AH$2)</f>
        <v>225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s="41" customFormat="1" ht="15.75">
      <c r="A20" s="74" t="s">
        <v>8</v>
      </c>
      <c r="B20" s="73">
        <f>'База стрельба'!F46</f>
        <v>17</v>
      </c>
      <c r="C20" s="73">
        <v>5</v>
      </c>
      <c r="D20" s="73">
        <f>LOOKUP(C20,$H$1:$AH$1:$H$2:$AH$2)</f>
        <v>210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s="41" customFormat="1" ht="15.75">
      <c r="A21" s="74" t="s">
        <v>10</v>
      </c>
      <c r="B21" s="73">
        <f>'База стрельба'!F55</f>
        <v>13</v>
      </c>
      <c r="C21" s="73">
        <v>6</v>
      </c>
      <c r="D21" s="73">
        <f>LOOKUP(C21,$H$1:$AH$1:$H$2:$AH$2)</f>
        <v>200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4" s="41" customFormat="1" ht="31.5">
      <c r="A22" s="74" t="s">
        <v>663</v>
      </c>
      <c r="B22" s="73">
        <f>'База стрельба'!F40</f>
        <v>12</v>
      </c>
      <c r="C22" s="73">
        <v>7</v>
      </c>
      <c r="D22" s="73">
        <f>LOOKUP(C22,$H$1:$AH$1:$H$2:$AH$2)</f>
        <v>190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s="41" customFormat="1" ht="15.75">
      <c r="A23" s="74" t="s">
        <v>12</v>
      </c>
      <c r="B23" s="73">
        <f>'База стрельба'!F58</f>
        <v>10</v>
      </c>
      <c r="C23" s="73">
        <v>8</v>
      </c>
      <c r="D23" s="73">
        <f>LOOKUP(C23,$H$1:$AH$1:$H$2:$AH$2)</f>
        <v>180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s="41" customFormat="1" ht="15.75">
      <c r="A24" s="74" t="s">
        <v>3</v>
      </c>
      <c r="B24" s="73">
        <f>'База стрельба'!F34</f>
        <v>7</v>
      </c>
      <c r="C24" s="73">
        <v>9</v>
      </c>
      <c r="D24" s="73">
        <f>LOOKUP(C24,$H$1:$AH$1:$H$2:$AH$2)</f>
        <v>170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s="41" customFormat="1" ht="31.5">
      <c r="A25" s="74" t="s">
        <v>9</v>
      </c>
      <c r="B25" s="73">
        <f>'База стрельба'!F52</f>
        <v>5</v>
      </c>
      <c r="C25" s="73">
        <v>10</v>
      </c>
      <c r="D25" s="73">
        <f>LOOKUP(C25,$H$1:$AH$1:$H$2:$AH$2)</f>
        <v>160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s="41" customFormat="1" ht="18.75" customHeight="1">
      <c r="A26" s="165" t="s">
        <v>49</v>
      </c>
      <c r="B26" s="165"/>
      <c r="C26" s="165"/>
      <c r="D26" s="165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s="41" customFormat="1" ht="31.5">
      <c r="A27" s="74" t="s">
        <v>107</v>
      </c>
      <c r="B27" s="73">
        <f>'База стрельба'!F66</f>
        <v>30</v>
      </c>
      <c r="C27" s="73">
        <v>1</v>
      </c>
      <c r="D27" s="73">
        <f>LOOKUP(C27,$H$1:$AH$1:$H$2:$AH$2)</f>
        <v>300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s="41" customFormat="1" ht="31.5">
      <c r="A28" s="74" t="s">
        <v>178</v>
      </c>
      <c r="B28" s="73">
        <f>'База стрельба'!F75</f>
        <v>21</v>
      </c>
      <c r="C28" s="73">
        <v>2</v>
      </c>
      <c r="D28" s="73">
        <f>LOOKUP(C28,$H$1:$AH$1:$H$2:$AH$2)</f>
        <v>270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s="41" customFormat="1" ht="31.5">
      <c r="A29" s="75" t="s">
        <v>14</v>
      </c>
      <c r="B29" s="73">
        <f>'База стрельба'!F69</f>
        <v>10</v>
      </c>
      <c r="C29" s="73">
        <v>3</v>
      </c>
      <c r="D29" s="73">
        <f>LOOKUP(C29,$H$1:$AH$1:$H$2:$AH$2)</f>
        <v>245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s="41" customFormat="1" ht="31.5">
      <c r="A30" s="75" t="s">
        <v>15</v>
      </c>
      <c r="B30" s="73">
        <f>'База стрельба'!F72</f>
        <v>8</v>
      </c>
      <c r="C30" s="73">
        <v>4</v>
      </c>
      <c r="D30" s="73">
        <f>LOOKUP(C30,$H$1:$AH$1:$H$2:$AH$2)</f>
        <v>225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2:34" s="41" customFormat="1" ht="15.75">
      <c r="B31" s="43"/>
      <c r="C31" s="43"/>
      <c r="D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ht="15">
      <c r="A32" s="38" t="s">
        <v>27</v>
      </c>
    </row>
    <row r="34" ht="19.5" customHeight="1">
      <c r="A34" s="38" t="s">
        <v>28</v>
      </c>
    </row>
  </sheetData>
  <sheetProtection password="C628" sheet="1" formatCells="0" formatColumns="0" formatRows="0" insertColumns="0" insertRows="0" insertHyperlinks="0" deleteColumns="0" deleteRows="0"/>
  <mergeCells count="6">
    <mergeCell ref="A1:D1"/>
    <mergeCell ref="A2:D2"/>
    <mergeCell ref="B3:D3"/>
    <mergeCell ref="A6:D6"/>
    <mergeCell ref="A15:D15"/>
    <mergeCell ref="A26:D26"/>
  </mergeCells>
  <printOptions/>
  <pageMargins left="0.15748031496062992" right="0.1968503937007874" top="0.15748031496062992" bottom="0.15748031496062992" header="0.31496062992125984" footer="0.1574803149606299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G75"/>
  <sheetViews>
    <sheetView zoomScalePageLayoutView="0" workbookViewId="0" topLeftCell="A31">
      <selection activeCell="G41" sqref="G41"/>
    </sheetView>
  </sheetViews>
  <sheetFormatPr defaultColWidth="9.00390625" defaultRowHeight="12.75"/>
  <cols>
    <col min="1" max="1" width="6.625" style="0" customWidth="1"/>
    <col min="2" max="2" width="25.75390625" style="0" customWidth="1"/>
    <col min="3" max="3" width="39.25390625" style="0" customWidth="1"/>
    <col min="4" max="4" width="9.875" style="51" customWidth="1"/>
    <col min="5" max="5" width="8.00390625" style="51" customWidth="1"/>
    <col min="6" max="6" width="6.75390625" style="0" customWidth="1"/>
    <col min="7" max="7" width="59.375" style="0" customWidth="1"/>
  </cols>
  <sheetData>
    <row r="1" spans="1:7" s="21" customFormat="1" ht="18.75" customHeight="1">
      <c r="A1" s="153" t="s">
        <v>67</v>
      </c>
      <c r="B1" s="153"/>
      <c r="C1" s="153"/>
      <c r="D1" s="153"/>
      <c r="E1" s="153"/>
      <c r="F1" s="153"/>
      <c r="G1" s="153"/>
    </row>
    <row r="2" spans="1:7" s="21" customFormat="1" ht="18.75" customHeight="1">
      <c r="A2" s="153" t="s">
        <v>126</v>
      </c>
      <c r="B2" s="153"/>
      <c r="C2" s="153"/>
      <c r="D2" s="153"/>
      <c r="E2" s="153"/>
      <c r="F2" s="153"/>
      <c r="G2" s="153"/>
    </row>
    <row r="3" spans="1:7" s="21" customFormat="1" ht="15">
      <c r="A3" s="22"/>
      <c r="D3" s="49"/>
      <c r="E3" s="49"/>
      <c r="F3" s="23"/>
      <c r="G3" s="23"/>
    </row>
    <row r="4" spans="1:7" s="21" customFormat="1" ht="21" thickBot="1">
      <c r="A4" s="154" t="s">
        <v>47</v>
      </c>
      <c r="B4" s="154"/>
      <c r="C4" s="154"/>
      <c r="D4" s="154"/>
      <c r="E4" s="154"/>
      <c r="F4" s="154"/>
      <c r="G4" s="154"/>
    </row>
    <row r="5" spans="1:7" s="27" customFormat="1" ht="45" customHeight="1" thickTop="1">
      <c r="A5" s="24" t="s">
        <v>68</v>
      </c>
      <c r="B5" s="25" t="s">
        <v>69</v>
      </c>
      <c r="C5" s="31" t="s">
        <v>18</v>
      </c>
      <c r="D5" s="48" t="s">
        <v>92</v>
      </c>
      <c r="E5" s="48" t="s">
        <v>23</v>
      </c>
      <c r="F5" s="26"/>
      <c r="G5" s="37" t="s">
        <v>47</v>
      </c>
    </row>
    <row r="6" spans="1:7" s="21" customFormat="1" ht="15">
      <c r="A6" s="32">
        <v>27</v>
      </c>
      <c r="B6" s="28" t="s">
        <v>320</v>
      </c>
      <c r="C6" s="13" t="str">
        <f>G8</f>
        <v>Правительство</v>
      </c>
      <c r="D6" s="33">
        <f>VLOOKUP(A6,'лично дартс'!$B$7:$K$178,7,FALSE)</f>
        <v>61</v>
      </c>
      <c r="E6" s="33">
        <f>VLOOKUP(A6,'лично дартс'!$B$7:$K$78,8,FALSE)</f>
        <v>7</v>
      </c>
      <c r="F6" s="23"/>
      <c r="G6" s="23"/>
    </row>
    <row r="7" spans="1:7" s="21" customFormat="1" ht="15">
      <c r="A7" s="32">
        <v>28</v>
      </c>
      <c r="B7" s="28" t="s">
        <v>321</v>
      </c>
      <c r="C7" s="13" t="str">
        <f>G8</f>
        <v>Правительство</v>
      </c>
      <c r="D7" s="33">
        <f>VLOOKUP(A7,'лично дартс'!$B$7:$K$178,7,FALSE)</f>
        <v>39</v>
      </c>
      <c r="E7" s="33">
        <f>VLOOKUP(A7,'лично дартс'!$B$7:$K$78,8,FALSE)</f>
        <v>24</v>
      </c>
      <c r="F7" s="23"/>
      <c r="G7" s="23"/>
    </row>
    <row r="8" spans="1:7" s="21" customFormat="1" ht="24.75" customHeight="1">
      <c r="A8" s="22"/>
      <c r="C8" s="23"/>
      <c r="D8" s="50"/>
      <c r="E8" s="50"/>
      <c r="F8" s="29">
        <f>SUM(D6:D7)</f>
        <v>100</v>
      </c>
      <c r="G8" s="30" t="s">
        <v>79</v>
      </c>
    </row>
    <row r="9" spans="1:7" s="21" customFormat="1" ht="18.75" customHeight="1">
      <c r="A9" s="32">
        <v>25</v>
      </c>
      <c r="B9" s="28" t="s">
        <v>532</v>
      </c>
      <c r="C9" s="13" t="str">
        <f>G11</f>
        <v>Мин-во здравоохранения</v>
      </c>
      <c r="D9" s="33">
        <f>VLOOKUP(A9,'лично дартс'!$B$7:$K$178,7,FALSE)</f>
        <v>54</v>
      </c>
      <c r="E9" s="33">
        <f>VLOOKUP(A9,'лично дартс'!$B$7:$K$78,8,FALSE)</f>
        <v>8</v>
      </c>
      <c r="F9" s="23"/>
      <c r="G9" s="23"/>
    </row>
    <row r="10" spans="1:7" s="21" customFormat="1" ht="18.75" customHeight="1">
      <c r="A10" s="32">
        <v>26</v>
      </c>
      <c r="B10" s="28" t="s">
        <v>305</v>
      </c>
      <c r="C10" s="13" t="str">
        <f>G11</f>
        <v>Мин-во здравоохранения</v>
      </c>
      <c r="D10" s="33">
        <f>VLOOKUP(A10,'лично дартс'!$B$7:$K$178,7,FALSE)</f>
        <v>52</v>
      </c>
      <c r="E10" s="33">
        <f>VLOOKUP(A10,'лично дартс'!$B$7:$K$78,8,FALSE)</f>
        <v>10</v>
      </c>
      <c r="F10" s="23"/>
      <c r="G10" s="23"/>
    </row>
    <row r="11" spans="1:7" s="21" customFormat="1" ht="18.75" customHeight="1">
      <c r="A11" s="22"/>
      <c r="C11" s="23"/>
      <c r="D11" s="50"/>
      <c r="E11" s="50"/>
      <c r="F11" s="29">
        <f>SUM(D9:D10)</f>
        <v>106</v>
      </c>
      <c r="G11" s="30" t="s">
        <v>80</v>
      </c>
    </row>
    <row r="12" spans="1:7" s="21" customFormat="1" ht="24.75" customHeight="1">
      <c r="A12" s="32">
        <v>33</v>
      </c>
      <c r="B12" s="28" t="s">
        <v>444</v>
      </c>
      <c r="C12" s="13" t="str">
        <f>G14</f>
        <v>Мин-во лесного,охотн. хоз-ва и природопольз.</v>
      </c>
      <c r="D12" s="33">
        <f>VLOOKUP(A12,'лично дартс'!$B$7:$K$178,7,FALSE)</f>
        <v>66</v>
      </c>
      <c r="E12" s="33">
        <f>VLOOKUP(A12,'лично дартс'!$B$7:$K$78,8,FALSE)</f>
        <v>5</v>
      </c>
      <c r="F12" s="23"/>
      <c r="G12" s="23"/>
    </row>
    <row r="13" spans="1:7" s="21" customFormat="1" ht="24.75" customHeight="1">
      <c r="A13" s="32">
        <v>34</v>
      </c>
      <c r="B13" s="28" t="s">
        <v>445</v>
      </c>
      <c r="C13" s="13" t="str">
        <f>G14</f>
        <v>Мин-во лесного,охотн. хоз-ва и природопольз.</v>
      </c>
      <c r="D13" s="33">
        <f>VLOOKUP(A13,'лично дартс'!$B$7:$K$178,7,FALSE)</f>
        <v>50</v>
      </c>
      <c r="E13" s="33">
        <f>VLOOKUP(A13,'лично дартс'!$B$7:$K$78,8,FALSE)</f>
        <v>14</v>
      </c>
      <c r="F13" s="23"/>
      <c r="G13" s="23"/>
    </row>
    <row r="14" spans="1:7" s="21" customFormat="1" ht="34.5" customHeight="1">
      <c r="A14" s="22"/>
      <c r="C14" s="23"/>
      <c r="D14" s="50"/>
      <c r="E14" s="50"/>
      <c r="F14" s="29">
        <f>SUM(D12:D13)</f>
        <v>116</v>
      </c>
      <c r="G14" s="30" t="s">
        <v>81</v>
      </c>
    </row>
    <row r="15" spans="1:7" s="21" customFormat="1" ht="15">
      <c r="A15" s="32">
        <v>35</v>
      </c>
      <c r="B15" s="28" t="s">
        <v>528</v>
      </c>
      <c r="C15" s="13" t="str">
        <f>G17</f>
        <v>Мин-во сельского хозяйства</v>
      </c>
      <c r="D15" s="33">
        <f>VLOOKUP(A15,'лично дартс'!$B$7:$K$178,7,FALSE)</f>
        <v>79</v>
      </c>
      <c r="E15" s="33">
        <f>VLOOKUP(A15,'лично дартс'!$B$7:$K$78,8,FALSE)</f>
        <v>1</v>
      </c>
      <c r="F15" s="23"/>
      <c r="G15" s="23"/>
    </row>
    <row r="16" spans="1:7" s="21" customFormat="1" ht="15">
      <c r="A16" s="32">
        <v>36</v>
      </c>
      <c r="B16" s="28" t="s">
        <v>529</v>
      </c>
      <c r="C16" s="13" t="str">
        <f>G17</f>
        <v>Мин-во сельского хозяйства</v>
      </c>
      <c r="D16" s="33">
        <f>VLOOKUP(A16,'лично дартс'!$B$7:$K$178,7,FALSE)</f>
        <v>66</v>
      </c>
      <c r="E16" s="33">
        <f>VLOOKUP(A16,'лично дартс'!$B$7:$K$78,8,FALSE)</f>
        <v>5</v>
      </c>
      <c r="F16" s="23"/>
      <c r="G16" s="23"/>
    </row>
    <row r="17" spans="1:7" s="21" customFormat="1" ht="24.75" customHeight="1">
      <c r="A17" s="22"/>
      <c r="C17" s="23"/>
      <c r="D17" s="50"/>
      <c r="E17" s="50"/>
      <c r="F17" s="29">
        <f>SUM(D15:D16)</f>
        <v>145</v>
      </c>
      <c r="G17" s="30" t="s">
        <v>82</v>
      </c>
    </row>
    <row r="18" spans="1:7" s="21" customFormat="1" ht="21" customHeight="1">
      <c r="A18" s="32">
        <v>29</v>
      </c>
      <c r="B18" s="28" t="s">
        <v>333</v>
      </c>
      <c r="C18" s="13" t="str">
        <f>G20</f>
        <v>Мин-во труда, соц.защиты и демографии</v>
      </c>
      <c r="D18" s="33">
        <f>VLOOKUP(A18,'лично дартс'!$B$7:$K$178,7,FALSE)</f>
        <v>43</v>
      </c>
      <c r="E18" s="33">
        <f>VLOOKUP(A18,'лично дартс'!$B$7:$K$78,8,FALSE)</f>
        <v>22</v>
      </c>
      <c r="F18" s="23"/>
      <c r="G18" s="23"/>
    </row>
    <row r="19" spans="1:7" s="21" customFormat="1" ht="21" customHeight="1">
      <c r="A19" s="32">
        <v>30</v>
      </c>
      <c r="B19" s="28" t="s">
        <v>326</v>
      </c>
      <c r="C19" s="13" t="str">
        <f>G20</f>
        <v>Мин-во труда, соц.защиты и демографии</v>
      </c>
      <c r="D19" s="33">
        <f>VLOOKUP(A19,'лично дартс'!$B$7:$K$178,7,FALSE)</f>
        <v>72</v>
      </c>
      <c r="E19" s="33">
        <f>VLOOKUP(A19,'лично дартс'!$B$7:$K$78,8,FALSE)</f>
        <v>3</v>
      </c>
      <c r="F19" s="23"/>
      <c r="G19" s="23"/>
    </row>
    <row r="20" spans="1:7" s="21" customFormat="1" ht="22.5" customHeight="1">
      <c r="A20" s="22"/>
      <c r="C20" s="23"/>
      <c r="D20" s="50"/>
      <c r="E20" s="50"/>
      <c r="F20" s="29">
        <f>SUM(D18:D19)</f>
        <v>115</v>
      </c>
      <c r="G20" s="30" t="s">
        <v>83</v>
      </c>
    </row>
    <row r="21" spans="1:7" s="21" customFormat="1" ht="19.5" customHeight="1">
      <c r="A21" s="32">
        <v>23</v>
      </c>
      <c r="B21" s="28" t="s">
        <v>293</v>
      </c>
      <c r="C21" s="13" t="str">
        <f>G23</f>
        <v>Мин-во финансов</v>
      </c>
      <c r="D21" s="33">
        <f>VLOOKUP(A21,'лично дартс'!$B$7:$K$178,7,FALSE)</f>
        <v>51</v>
      </c>
      <c r="E21" s="33">
        <f>VLOOKUP(A21,'лично дартс'!$B$7:$K$78,8,FALSE)</f>
        <v>12</v>
      </c>
      <c r="F21" s="23"/>
      <c r="G21" s="23"/>
    </row>
    <row r="22" spans="1:7" s="21" customFormat="1" ht="19.5" customHeight="1">
      <c r="A22" s="32">
        <v>24</v>
      </c>
      <c r="B22" s="28" t="s">
        <v>294</v>
      </c>
      <c r="C22" s="13" t="str">
        <f>G23</f>
        <v>Мин-во финансов</v>
      </c>
      <c r="D22" s="33">
        <f>VLOOKUP(A22,'лично дартс'!$B$7:$K$178,7,FALSE)</f>
        <v>62</v>
      </c>
      <c r="E22" s="33">
        <f>VLOOKUP(A22,'лично дартс'!$B$7:$K$78,8,FALSE)</f>
        <v>5</v>
      </c>
      <c r="F22" s="23"/>
      <c r="G22" s="23"/>
    </row>
    <row r="23" spans="1:7" s="21" customFormat="1" ht="33.75" customHeight="1">
      <c r="A23" s="22"/>
      <c r="C23" s="23"/>
      <c r="D23" s="50"/>
      <c r="E23" s="50"/>
      <c r="F23" s="29">
        <f>SUM(D21:D22)</f>
        <v>113</v>
      </c>
      <c r="G23" s="30" t="s">
        <v>40</v>
      </c>
    </row>
    <row r="24" spans="1:7" s="21" customFormat="1" ht="25.5" customHeight="1">
      <c r="A24" s="32">
        <v>31</v>
      </c>
      <c r="B24" s="28" t="s">
        <v>336</v>
      </c>
      <c r="C24" s="13" t="str">
        <f>G26</f>
        <v>Управ-ие ЗАГС</v>
      </c>
      <c r="D24" s="33">
        <f>VLOOKUP(A24,'лично дартс'!$B$7:$K$178,7,FALSE)</f>
        <v>49</v>
      </c>
      <c r="E24" s="33">
        <f>VLOOKUP(A24,'лично дартс'!$B$7:$K$78,8,FALSE)</f>
        <v>14</v>
      </c>
      <c r="F24" s="23"/>
      <c r="G24" s="23"/>
    </row>
    <row r="25" spans="1:7" s="21" customFormat="1" ht="25.5" customHeight="1">
      <c r="A25" s="32">
        <v>32</v>
      </c>
      <c r="B25" s="28" t="s">
        <v>337</v>
      </c>
      <c r="C25" s="13" t="str">
        <f>G26</f>
        <v>Управ-ие ЗАГС</v>
      </c>
      <c r="D25" s="33">
        <f>VLOOKUP(A25,'лично дартс'!$B$7:$K$178,7,FALSE)</f>
        <v>45</v>
      </c>
      <c r="E25" s="33">
        <f>VLOOKUP(A25,'лично дартс'!$B$7:$K$78,8,FALSE)</f>
        <v>18</v>
      </c>
      <c r="F25" s="23"/>
      <c r="G25" s="23"/>
    </row>
    <row r="26" spans="1:7" s="21" customFormat="1" ht="34.5" customHeight="1">
      <c r="A26" s="22"/>
      <c r="C26" s="23"/>
      <c r="D26" s="50"/>
      <c r="E26" s="50"/>
      <c r="F26" s="29">
        <f>SUM(D24:D25)</f>
        <v>94</v>
      </c>
      <c r="G26" s="30" t="s">
        <v>42</v>
      </c>
    </row>
    <row r="27" spans="1:7" s="21" customFormat="1" ht="25.5">
      <c r="A27" s="32">
        <v>39</v>
      </c>
      <c r="B27" s="28" t="s">
        <v>469</v>
      </c>
      <c r="C27" s="13" t="str">
        <f>G29</f>
        <v>Управ-ие общ.безопасности и обесп.дея-ти мировых судей</v>
      </c>
      <c r="D27" s="33">
        <f>VLOOKUP(A27,'лично дартс'!$B$7:$K$178,7,FALSE)</f>
        <v>59</v>
      </c>
      <c r="E27" s="33">
        <f>VLOOKUP(A27,'лично дартс'!$B$7:$K$78,8,FALSE)</f>
        <v>10</v>
      </c>
      <c r="F27" s="23"/>
      <c r="G27" s="23"/>
    </row>
    <row r="28" spans="1:7" s="21" customFormat="1" ht="25.5">
      <c r="A28" s="32">
        <v>40</v>
      </c>
      <c r="B28" s="28" t="s">
        <v>533</v>
      </c>
      <c r="C28" s="13" t="str">
        <f>G29</f>
        <v>Управ-ие общ.безопасности и обесп.дея-ти мировых судей</v>
      </c>
      <c r="D28" s="33">
        <f>VLOOKUP(A28,'лично дартс'!$B$7:$K$178,7,FALSE)</f>
        <v>54</v>
      </c>
      <c r="E28" s="33">
        <f>VLOOKUP(A28,'лично дартс'!$B$7:$K$78,8,FALSE)</f>
        <v>7</v>
      </c>
      <c r="F28" s="23"/>
      <c r="G28" s="23"/>
    </row>
    <row r="29" spans="1:7" s="21" customFormat="1" ht="33.75" customHeight="1">
      <c r="A29" s="22"/>
      <c r="C29" s="23"/>
      <c r="D29" s="50"/>
      <c r="E29" s="50"/>
      <c r="F29" s="29">
        <f>SUM(D27:D28)</f>
        <v>113</v>
      </c>
      <c r="G29" s="30" t="s">
        <v>108</v>
      </c>
    </row>
    <row r="30" spans="1:7" s="21" customFormat="1" ht="21" thickBot="1">
      <c r="A30" s="154" t="s">
        <v>48</v>
      </c>
      <c r="B30" s="154"/>
      <c r="C30" s="154"/>
      <c r="D30" s="154"/>
      <c r="E30" s="154"/>
      <c r="F30" s="154"/>
      <c r="G30" s="154"/>
    </row>
    <row r="31" spans="1:7" s="27" customFormat="1" ht="45" customHeight="1" thickTop="1">
      <c r="A31" s="24" t="s">
        <v>68</v>
      </c>
      <c r="B31" s="25" t="s">
        <v>69</v>
      </c>
      <c r="C31" s="31" t="s">
        <v>18</v>
      </c>
      <c r="D31" s="48" t="s">
        <v>23</v>
      </c>
      <c r="E31" s="48" t="s">
        <v>20</v>
      </c>
      <c r="F31" s="26"/>
      <c r="G31" s="37" t="s">
        <v>48</v>
      </c>
    </row>
    <row r="32" spans="1:7" s="21" customFormat="1" ht="15">
      <c r="A32" s="32">
        <v>9</v>
      </c>
      <c r="B32" s="28" t="s">
        <v>199</v>
      </c>
      <c r="C32" s="13" t="str">
        <f>G34</f>
        <v>Мин-во образования</v>
      </c>
      <c r="D32" s="33">
        <f>VLOOKUP(A32,'лично дартс'!$B$7:$K$178,7,FALSE)</f>
        <v>41</v>
      </c>
      <c r="E32" s="33">
        <f>VLOOKUP(A32,'лично дартс'!$B$7:$K$78,8,FALSE)</f>
        <v>18</v>
      </c>
      <c r="F32" s="23"/>
      <c r="G32" s="23"/>
    </row>
    <row r="33" spans="1:7" s="21" customFormat="1" ht="15">
      <c r="A33" s="32">
        <v>10</v>
      </c>
      <c r="B33" s="28" t="s">
        <v>536</v>
      </c>
      <c r="C33" s="13" t="str">
        <f>G34</f>
        <v>Мин-во образования</v>
      </c>
      <c r="D33" s="33">
        <f>VLOOKUP(A33,'лично дартс'!$B$7:$K$178,7,FALSE)</f>
        <v>64</v>
      </c>
      <c r="E33" s="33">
        <f>VLOOKUP(A33,'лично дартс'!$B$7:$K$78,8,FALSE)</f>
        <v>3</v>
      </c>
      <c r="F33" s="23"/>
      <c r="G33" s="23"/>
    </row>
    <row r="34" spans="1:7" s="21" customFormat="1" ht="24.75" customHeight="1">
      <c r="A34" s="22"/>
      <c r="C34" s="23"/>
      <c r="D34" s="50"/>
      <c r="E34" s="50"/>
      <c r="F34" s="29">
        <f>SUM(D32:D33)</f>
        <v>105</v>
      </c>
      <c r="G34" s="30" t="s">
        <v>39</v>
      </c>
    </row>
    <row r="35" spans="1:7" s="21" customFormat="1" ht="26.25" customHeight="1">
      <c r="A35" s="32">
        <v>13</v>
      </c>
      <c r="B35" s="28" t="s">
        <v>230</v>
      </c>
      <c r="C35" s="13" t="str">
        <f>G37</f>
        <v>Мин-во промышл.,разв. Предпр-ва, инновац.политики и информатизации</v>
      </c>
      <c r="D35" s="33">
        <f>VLOOKUP(A35,'лично дартс'!$B$7:$K$178,7,FALSE)</f>
        <v>61</v>
      </c>
      <c r="E35" s="33">
        <f>VLOOKUP(A35,'лично дартс'!$B$7:$K$78,8,FALSE)</f>
        <v>7</v>
      </c>
      <c r="F35" s="23"/>
      <c r="G35" s="23"/>
    </row>
    <row r="36" spans="1:7" s="21" customFormat="1" ht="26.25" customHeight="1">
      <c r="A36" s="32">
        <v>14</v>
      </c>
      <c r="B36" s="28" t="s">
        <v>231</v>
      </c>
      <c r="C36" s="13" t="str">
        <f>G37</f>
        <v>Мин-во промышл.,разв. Предпр-ва, инновац.политики и информатизации</v>
      </c>
      <c r="D36" s="33">
        <f>VLOOKUP(A36,'лично дартс'!$B$7:$K$178,7,FALSE)</f>
        <v>46</v>
      </c>
      <c r="E36" s="33">
        <f>VLOOKUP(A36,'лично дартс'!$B$7:$K$78,8,FALSE)</f>
        <v>17</v>
      </c>
      <c r="F36" s="23"/>
      <c r="G36" s="23"/>
    </row>
    <row r="37" spans="1:7" s="21" customFormat="1" ht="33.75" customHeight="1">
      <c r="A37" s="22"/>
      <c r="C37" s="23"/>
      <c r="D37" s="50"/>
      <c r="E37" s="50"/>
      <c r="F37" s="29">
        <f>SUM(D35:D36)</f>
        <v>107</v>
      </c>
      <c r="G37" s="30" t="s">
        <v>77</v>
      </c>
    </row>
    <row r="38" spans="1:7" s="21" customFormat="1" ht="15">
      <c r="A38" s="32">
        <v>11</v>
      </c>
      <c r="B38" s="28" t="s">
        <v>216</v>
      </c>
      <c r="C38" s="13" t="str">
        <f>G40</f>
        <v>Управ-ие ЖКХ и гр.защиты населения</v>
      </c>
      <c r="D38" s="33">
        <f>VLOOKUP(A38,'лично дартс'!$B$7:$K$178,7,FALSE)</f>
        <v>53</v>
      </c>
      <c r="E38" s="33">
        <f>VLOOKUP(A38,'лично дартс'!$B$7:$K$78,8,FALSE)</f>
        <v>12</v>
      </c>
      <c r="F38" s="23"/>
      <c r="G38" s="23"/>
    </row>
    <row r="39" spans="1:7" s="21" customFormat="1" ht="15">
      <c r="A39" s="32">
        <v>12</v>
      </c>
      <c r="B39" s="28" t="s">
        <v>217</v>
      </c>
      <c r="C39" s="13" t="str">
        <f>G40</f>
        <v>Управ-ие ЖКХ и гр.защиты населения</v>
      </c>
      <c r="D39" s="33">
        <f>VLOOKUP(A39,'лично дартс'!$B$7:$K$178,7,FALSE)</f>
        <v>44</v>
      </c>
      <c r="E39" s="33">
        <f>VLOOKUP(A39,'лично дартс'!$B$7:$K$78,8,FALSE)</f>
        <v>17</v>
      </c>
      <c r="F39" s="23"/>
      <c r="G39" s="23"/>
    </row>
    <row r="40" spans="1:7" s="21" customFormat="1" ht="24.75" customHeight="1">
      <c r="A40" s="22"/>
      <c r="C40" s="23"/>
      <c r="D40" s="50"/>
      <c r="E40" s="50"/>
      <c r="F40" s="29">
        <f>SUM(D38:D39)</f>
        <v>97</v>
      </c>
      <c r="G40" s="30" t="s">
        <v>664</v>
      </c>
    </row>
    <row r="41" spans="1:7" s="21" customFormat="1" ht="15">
      <c r="A41" s="32">
        <v>21</v>
      </c>
      <c r="B41" s="28" t="s">
        <v>281</v>
      </c>
      <c r="C41" s="13" t="str">
        <f>G43</f>
        <v>Управ-ие госжилстройинспекции</v>
      </c>
      <c r="D41" s="33">
        <f>VLOOKUP(A41,'лично дартс'!$B$7:$K$178,7,FALSE)</f>
        <v>35</v>
      </c>
      <c r="E41" s="33">
        <f>VLOOKUP(A41,'лично дартс'!$B$7:$K$78,8,FALSE)</f>
        <v>25</v>
      </c>
      <c r="F41" s="23"/>
      <c r="G41" s="23"/>
    </row>
    <row r="42" spans="1:7" s="21" customFormat="1" ht="15">
      <c r="A42" s="32">
        <v>22</v>
      </c>
      <c r="B42" s="28" t="s">
        <v>282</v>
      </c>
      <c r="C42" s="13" t="str">
        <f>G43</f>
        <v>Управ-ие госжилстройинспекции</v>
      </c>
      <c r="D42" s="33">
        <f>VLOOKUP(A42,'лично дартс'!$B$7:$K$178,7,FALSE)</f>
        <v>53</v>
      </c>
      <c r="E42" s="33">
        <f>VLOOKUP(A42,'лично дартс'!$B$7:$K$78,8,FALSE)</f>
        <v>12</v>
      </c>
      <c r="F42" s="23"/>
      <c r="G42" s="23"/>
    </row>
    <row r="43" spans="1:7" s="21" customFormat="1" ht="24.75" customHeight="1">
      <c r="A43" s="22"/>
      <c r="C43" s="23"/>
      <c r="D43" s="50"/>
      <c r="E43" s="50"/>
      <c r="F43" s="29">
        <f>SUM(D41:D42)</f>
        <v>88</v>
      </c>
      <c r="G43" s="30" t="s">
        <v>192</v>
      </c>
    </row>
    <row r="44" spans="1:7" s="21" customFormat="1" ht="15">
      <c r="A44" s="32">
        <v>44</v>
      </c>
      <c r="B44" s="28" t="s">
        <v>537</v>
      </c>
      <c r="C44" s="13" t="str">
        <f>G46</f>
        <v>Мин-во экономики</v>
      </c>
      <c r="D44" s="33">
        <f>VLOOKUP(A44,'лично дартс'!$B$7:$K$178,7,FALSE)</f>
        <v>67</v>
      </c>
      <c r="E44" s="33">
        <f>VLOOKUP(A44,'лично дартс'!$B$7:$K$78,8,FALSE)</f>
        <v>1</v>
      </c>
      <c r="F44" s="23"/>
      <c r="G44" s="23"/>
    </row>
    <row r="45" spans="1:7" s="21" customFormat="1" ht="15">
      <c r="A45" s="32">
        <v>45</v>
      </c>
      <c r="B45" s="28" t="s">
        <v>538</v>
      </c>
      <c r="C45" s="13" t="str">
        <f>G46</f>
        <v>Мин-во экономики</v>
      </c>
      <c r="D45" s="33">
        <f>VLOOKUP(A45,'лично дартс'!$B$7:$K$178,7,FALSE)</f>
        <v>48</v>
      </c>
      <c r="E45" s="33">
        <f>VLOOKUP(A45,'лично дартс'!$B$7:$K$78,8,FALSE)</f>
        <v>16</v>
      </c>
      <c r="F45" s="23"/>
      <c r="G45" s="23"/>
    </row>
    <row r="46" spans="1:7" s="21" customFormat="1" ht="24.75" customHeight="1">
      <c r="A46" s="22"/>
      <c r="C46" s="23"/>
      <c r="D46" s="50"/>
      <c r="E46" s="50"/>
      <c r="F46" s="29">
        <f>SUM(D44:D45)</f>
        <v>115</v>
      </c>
      <c r="G46" s="30" t="s">
        <v>41</v>
      </c>
    </row>
    <row r="47" spans="1:7" s="21" customFormat="1" ht="19.5" customHeight="1">
      <c r="A47" s="32">
        <v>37</v>
      </c>
      <c r="B47" s="28" t="s">
        <v>530</v>
      </c>
      <c r="C47" s="13" t="str">
        <f>G49</f>
        <v>Мин-во строительства, арх-ры и дорож.хоз-ва</v>
      </c>
      <c r="D47" s="33">
        <f>VLOOKUP(A47,'лично дартс'!$B$7:$K$178,7,FALSE)</f>
        <v>45</v>
      </c>
      <c r="E47" s="33">
        <f>VLOOKUP(A47,'лично дартс'!$B$7:$K$78,8,FALSE)</f>
        <v>18</v>
      </c>
      <c r="F47" s="23"/>
      <c r="G47" s="23"/>
    </row>
    <row r="48" spans="1:7" s="21" customFormat="1" ht="19.5" customHeight="1">
      <c r="A48" s="32">
        <v>38</v>
      </c>
      <c r="B48" s="28" t="s">
        <v>531</v>
      </c>
      <c r="C48" s="13" t="str">
        <f>G49</f>
        <v>Мин-во строительства, арх-ры и дорож.хоз-ва</v>
      </c>
      <c r="D48" s="33">
        <f>VLOOKUP(A48,'лично дартс'!$B$7:$K$178,7,FALSE)</f>
        <v>53</v>
      </c>
      <c r="E48" s="33">
        <f>VLOOKUP(A48,'лично дартс'!$B$7:$K$78,8,FALSE)</f>
        <v>9</v>
      </c>
      <c r="F48" s="23"/>
      <c r="G48" s="23"/>
    </row>
    <row r="49" spans="1:7" s="21" customFormat="1" ht="33.75" customHeight="1">
      <c r="A49" s="22"/>
      <c r="C49" s="23"/>
      <c r="D49" s="50"/>
      <c r="E49" s="50"/>
      <c r="F49" s="29">
        <f>SUM(D47:D48)</f>
        <v>98</v>
      </c>
      <c r="G49" s="30" t="s">
        <v>110</v>
      </c>
    </row>
    <row r="50" spans="1:7" s="21" customFormat="1" ht="19.5" customHeight="1">
      <c r="A50" s="32">
        <v>41</v>
      </c>
      <c r="B50" s="28" t="s">
        <v>534</v>
      </c>
      <c r="C50" s="13" t="str">
        <f>G52</f>
        <v>Департамент гос.имущества</v>
      </c>
      <c r="D50" s="33">
        <f>VLOOKUP(A50,'лично дартс'!$B$7:$K$178,7,FALSE)</f>
        <v>41</v>
      </c>
      <c r="E50" s="33">
        <f>VLOOKUP(A50,'лично дартс'!$B$7:$K$78,8,FALSE)</f>
        <v>23</v>
      </c>
      <c r="F50" s="23"/>
      <c r="G50" s="23"/>
    </row>
    <row r="51" spans="1:7" s="21" customFormat="1" ht="19.5" customHeight="1">
      <c r="A51" s="32">
        <v>42</v>
      </c>
      <c r="B51" s="28" t="s">
        <v>535</v>
      </c>
      <c r="C51" s="13" t="str">
        <f>G52</f>
        <v>Департамент гос.имущества</v>
      </c>
      <c r="D51" s="33">
        <f>VLOOKUP(A51,'лично дартс'!$B$7:$K$178,7,FALSE)</f>
        <v>49</v>
      </c>
      <c r="E51" s="33">
        <f>VLOOKUP(A51,'лично дартс'!$B$7:$K$78,8,FALSE)</f>
        <v>14</v>
      </c>
      <c r="F51" s="23"/>
      <c r="G51" s="23"/>
    </row>
    <row r="52" spans="1:7" s="21" customFormat="1" ht="33.75" customHeight="1">
      <c r="A52" s="22"/>
      <c r="C52" s="23"/>
      <c r="D52" s="50"/>
      <c r="E52" s="50"/>
      <c r="F52" s="29">
        <f>SUM(D50:D51)</f>
        <v>90</v>
      </c>
      <c r="G52" s="30" t="s">
        <v>46</v>
      </c>
    </row>
    <row r="53" spans="1:7" s="21" customFormat="1" ht="15">
      <c r="A53" s="32">
        <v>15</v>
      </c>
      <c r="B53" s="28" t="s">
        <v>241</v>
      </c>
      <c r="C53" s="13" t="str">
        <f>G55</f>
        <v>Управ-ие ветеринарии</v>
      </c>
      <c r="D53" s="33">
        <f>VLOOKUP(A53,'лично дартс'!$B$7:$K$178,7,FALSE)</f>
        <v>49</v>
      </c>
      <c r="E53" s="33">
        <f>VLOOKUP(A53,'лично дартс'!$B$7:$K$78,8,FALSE)</f>
        <v>15</v>
      </c>
      <c r="F53" s="23"/>
      <c r="G53" s="23"/>
    </row>
    <row r="54" spans="1:7" s="21" customFormat="1" ht="15">
      <c r="A54" s="32">
        <v>16</v>
      </c>
      <c r="B54" s="28" t="s">
        <v>239</v>
      </c>
      <c r="C54" s="13" t="str">
        <f>G55</f>
        <v>Управ-ие ветеринарии</v>
      </c>
      <c r="D54" s="33">
        <f>VLOOKUP(A54,'лично дартс'!$B$7:$K$178,7,FALSE)</f>
        <v>54</v>
      </c>
      <c r="E54" s="33">
        <f>VLOOKUP(A54,'лично дартс'!$B$7:$K$78,8,FALSE)</f>
        <v>11</v>
      </c>
      <c r="F54" s="23"/>
      <c r="G54" s="23"/>
    </row>
    <row r="55" spans="1:7" s="21" customFormat="1" ht="24.75" customHeight="1">
      <c r="A55" s="22"/>
      <c r="C55" s="23"/>
      <c r="D55" s="50"/>
      <c r="E55" s="50"/>
      <c r="F55" s="29">
        <f>SUM(D53:D54)</f>
        <v>103</v>
      </c>
      <c r="G55" s="30" t="s">
        <v>51</v>
      </c>
    </row>
    <row r="56" spans="1:7" s="21" customFormat="1" ht="15">
      <c r="A56" s="32">
        <v>17</v>
      </c>
      <c r="B56" s="28" t="s">
        <v>247</v>
      </c>
      <c r="C56" s="13" t="str">
        <f>G58</f>
        <v>Упр-ие культуры и архива</v>
      </c>
      <c r="D56" s="33">
        <f>VLOOKUP(A56,'лично дартс'!$B$7:$K$178,7,FALSE)</f>
        <v>31</v>
      </c>
      <c r="E56" s="33">
        <f>VLOOKUP(A56,'лично дартс'!$B$7:$K$78,8,FALSE)</f>
        <v>26</v>
      </c>
      <c r="F56" s="23"/>
      <c r="G56" s="23"/>
    </row>
    <row r="57" spans="1:7" s="21" customFormat="1" ht="15">
      <c r="A57" s="32">
        <v>18</v>
      </c>
      <c r="B57" s="28" t="s">
        <v>244</v>
      </c>
      <c r="C57" s="13" t="str">
        <f>G58</f>
        <v>Упр-ие культуры и архива</v>
      </c>
      <c r="D57" s="33">
        <f>VLOOKUP(A57,'лично дартс'!$B$7:$K$178,7,FALSE)</f>
        <v>66</v>
      </c>
      <c r="E57" s="33">
        <f>VLOOKUP(A57,'лично дартс'!$B$7:$K$78,8,FALSE)</f>
        <v>2</v>
      </c>
      <c r="F57" s="23"/>
      <c r="G57" s="23"/>
    </row>
    <row r="58" spans="1:7" s="21" customFormat="1" ht="24.75" customHeight="1">
      <c r="A58" s="22"/>
      <c r="C58" s="23"/>
      <c r="D58" s="50"/>
      <c r="E58" s="50"/>
      <c r="F58" s="29">
        <f>SUM(D56:D57)</f>
        <v>97</v>
      </c>
      <c r="G58" s="30" t="s">
        <v>78</v>
      </c>
    </row>
    <row r="59" spans="1:7" s="21" customFormat="1" ht="17.25" customHeight="1">
      <c r="A59" s="32">
        <v>19</v>
      </c>
      <c r="B59" s="28" t="s">
        <v>252</v>
      </c>
      <c r="C59" s="13" t="str">
        <f>G61</f>
        <v>Законодательное Собрание</v>
      </c>
      <c r="D59" s="33">
        <f>VLOOKUP(A59,'лично дартс'!$B$7:$K$178,7,FALSE)</f>
        <v>67</v>
      </c>
      <c r="E59" s="33">
        <f>VLOOKUP(A59,'лично дартс'!$B$7:$K$78,8,FALSE)</f>
        <v>4</v>
      </c>
      <c r="F59" s="23"/>
      <c r="G59" s="23"/>
    </row>
    <row r="60" spans="1:7" s="21" customFormat="1" ht="17.25" customHeight="1">
      <c r="A60" s="32">
        <v>20</v>
      </c>
      <c r="B60" s="28" t="s">
        <v>527</v>
      </c>
      <c r="C60" s="13" t="str">
        <f>G61</f>
        <v>Законодательное Собрание</v>
      </c>
      <c r="D60" s="33">
        <f>VLOOKUP(A60,'лично дартс'!$B$7:$K$178,7,FALSE)</f>
        <v>61</v>
      </c>
      <c r="E60" s="33">
        <f>VLOOKUP(A60,'лично дартс'!$B$7:$K$78,8,FALSE)</f>
        <v>7</v>
      </c>
      <c r="F60" s="23"/>
      <c r="G60" s="23"/>
    </row>
    <row r="61" spans="1:7" s="21" customFormat="1" ht="17.25" customHeight="1">
      <c r="A61" s="22"/>
      <c r="C61" s="23"/>
      <c r="D61" s="50"/>
      <c r="E61" s="50"/>
      <c r="F61" s="29">
        <f>SUM(D59:D60)</f>
        <v>128</v>
      </c>
      <c r="G61" s="30" t="s">
        <v>37</v>
      </c>
    </row>
    <row r="62" spans="1:7" s="21" customFormat="1" ht="21" thickBot="1">
      <c r="A62" s="154" t="s">
        <v>49</v>
      </c>
      <c r="B62" s="154"/>
      <c r="C62" s="154"/>
      <c r="D62" s="154"/>
      <c r="E62" s="154"/>
      <c r="F62" s="154"/>
      <c r="G62" s="154"/>
    </row>
    <row r="63" spans="1:7" s="27" customFormat="1" ht="45" customHeight="1" thickTop="1">
      <c r="A63" s="24" t="s">
        <v>68</v>
      </c>
      <c r="B63" s="25" t="s">
        <v>69</v>
      </c>
      <c r="C63" s="31" t="s">
        <v>18</v>
      </c>
      <c r="D63" s="48" t="s">
        <v>23</v>
      </c>
      <c r="E63" s="48" t="s">
        <v>20</v>
      </c>
      <c r="F63" s="26"/>
      <c r="G63" s="37" t="s">
        <v>49</v>
      </c>
    </row>
    <row r="64" spans="1:7" s="21" customFormat="1" ht="15">
      <c r="A64" s="32">
        <v>3</v>
      </c>
      <c r="B64" s="28" t="s">
        <v>150</v>
      </c>
      <c r="C64" s="13" t="str">
        <f>G66</f>
        <v>Департамент информац-ой политики и СМИ</v>
      </c>
      <c r="D64" s="33">
        <f>VLOOKUP(A64,'лично дартс'!$B$7:$K$178,7,FALSE)</f>
        <v>73</v>
      </c>
      <c r="E64" s="33">
        <f>VLOOKUP(A64,'лично дартс'!$B$7:$K$78,8,FALSE)</f>
        <v>2</v>
      </c>
      <c r="F64" s="23"/>
      <c r="G64" s="23"/>
    </row>
    <row r="65" spans="1:7" s="21" customFormat="1" ht="15">
      <c r="A65" s="32">
        <v>4</v>
      </c>
      <c r="B65" s="28" t="s">
        <v>151</v>
      </c>
      <c r="C65" s="13" t="str">
        <f>G66</f>
        <v>Департамент информац-ой политики и СМИ</v>
      </c>
      <c r="D65" s="33">
        <f>VLOOKUP(A65,'лично дартс'!$B$7:$K$178,7,FALSE)</f>
        <v>45</v>
      </c>
      <c r="E65" s="33">
        <f>VLOOKUP(A65,'лично дартс'!$B$7:$K$78,8,FALSE)</f>
        <v>18</v>
      </c>
      <c r="F65" s="23"/>
      <c r="G65" s="23"/>
    </row>
    <row r="66" spans="1:7" s="21" customFormat="1" ht="24.75" customHeight="1">
      <c r="A66" s="22"/>
      <c r="C66" s="23"/>
      <c r="D66" s="50"/>
      <c r="E66" s="50"/>
      <c r="F66" s="29">
        <f>SUM(D64:D65)</f>
        <v>118</v>
      </c>
      <c r="G66" s="30" t="s">
        <v>146</v>
      </c>
    </row>
    <row r="67" spans="1:7" s="21" customFormat="1" ht="15">
      <c r="A67" s="32">
        <v>1</v>
      </c>
      <c r="B67" s="28" t="s">
        <v>144</v>
      </c>
      <c r="C67" s="13" t="str">
        <f>G69</f>
        <v>Управ-ие по регулированию КС и закупкам</v>
      </c>
      <c r="D67" s="33">
        <f>VLOOKUP(A67,'лично дартс'!$B$7:$K$178,7,FALSE)</f>
        <v>50</v>
      </c>
      <c r="E67" s="33">
        <f>VLOOKUP(A67,'лично дартс'!$B$7:$K$78,8,FALSE)</f>
        <v>13</v>
      </c>
      <c r="F67" s="23"/>
      <c r="G67" s="23"/>
    </row>
    <row r="68" spans="1:7" s="21" customFormat="1" ht="15">
      <c r="A68" s="32">
        <v>2</v>
      </c>
      <c r="B68" s="28" t="s">
        <v>145</v>
      </c>
      <c r="C68" s="13" t="str">
        <f>G69</f>
        <v>Управ-ие по регулированию КС и закупкам</v>
      </c>
      <c r="D68" s="33">
        <f>VLOOKUP(A68,'лично дартс'!$B$7:$K$178,7,FALSE)</f>
        <v>56</v>
      </c>
      <c r="E68" s="33">
        <f>VLOOKUP(A68,'лично дартс'!$B$7:$K$78,8,FALSE)</f>
        <v>6</v>
      </c>
      <c r="F68" s="23"/>
      <c r="G68" s="23"/>
    </row>
    <row r="69" spans="1:7" s="21" customFormat="1" ht="24.75" customHeight="1">
      <c r="A69" s="22"/>
      <c r="C69" s="23"/>
      <c r="D69" s="50"/>
      <c r="E69" s="50"/>
      <c r="F69" s="29">
        <f>SUM(D67:D68)</f>
        <v>106</v>
      </c>
      <c r="G69" s="30" t="s">
        <v>76</v>
      </c>
    </row>
    <row r="70" spans="1:7" s="21" customFormat="1" ht="15">
      <c r="A70" s="32">
        <v>5</v>
      </c>
      <c r="B70" s="28" t="s">
        <v>168</v>
      </c>
      <c r="C70" s="13" t="str">
        <f>G72</f>
        <v>Управ-ие регулирования тарифов и энерг-ию</v>
      </c>
      <c r="D70" s="33">
        <f>VLOOKUP(A70,'лично дартс'!$B$7:$K$178,7,FALSE)</f>
        <v>52</v>
      </c>
      <c r="E70" s="33">
        <f>VLOOKUP(A70,'лично дартс'!$B$7:$K$78,8,FALSE)</f>
        <v>10</v>
      </c>
      <c r="F70" s="23"/>
      <c r="G70" s="23"/>
    </row>
    <row r="71" spans="1:7" s="21" customFormat="1" ht="15">
      <c r="A71" s="32">
        <v>6</v>
      </c>
      <c r="B71" s="28" t="s">
        <v>169</v>
      </c>
      <c r="C71" s="13" t="str">
        <f>G72</f>
        <v>Управ-ие регулирования тарифов и энерг-ию</v>
      </c>
      <c r="D71" s="33">
        <f>VLOOKUP(A71,'лично дартс'!$B$7:$K$178,7,FALSE)</f>
        <v>45</v>
      </c>
      <c r="E71" s="33">
        <f>VLOOKUP(A71,'лично дартс'!$B$7:$K$78,8,FALSE)</f>
        <v>18</v>
      </c>
      <c r="F71" s="23"/>
      <c r="G71" s="23"/>
    </row>
    <row r="72" spans="1:7" s="21" customFormat="1" ht="24.75" customHeight="1">
      <c r="A72" s="22"/>
      <c r="C72" s="23"/>
      <c r="D72" s="50"/>
      <c r="E72" s="50"/>
      <c r="F72" s="29">
        <f>SUM(D70:D71)</f>
        <v>97</v>
      </c>
      <c r="G72" s="30" t="s">
        <v>111</v>
      </c>
    </row>
    <row r="73" spans="1:7" s="21" customFormat="1" ht="15">
      <c r="A73" s="32">
        <v>7</v>
      </c>
      <c r="B73" s="28" t="s">
        <v>180</v>
      </c>
      <c r="C73" s="13" t="str">
        <f>G75</f>
        <v>Мин-во физ.культуры и спорта</v>
      </c>
      <c r="D73" s="33">
        <f>VLOOKUP(A73,'лично дартс'!$B$7:$K$178,7,FALSE)</f>
        <v>63</v>
      </c>
      <c r="E73" s="33">
        <f>VLOOKUP(A73,'лично дартс'!$B$7:$K$78,8,FALSE)</f>
        <v>4</v>
      </c>
      <c r="F73" s="23"/>
      <c r="G73" s="23"/>
    </row>
    <row r="74" spans="1:7" s="21" customFormat="1" ht="15">
      <c r="A74" s="32">
        <v>8</v>
      </c>
      <c r="B74" s="28" t="s">
        <v>181</v>
      </c>
      <c r="C74" s="13" t="str">
        <f>G75</f>
        <v>Мин-во физ.культуры и спорта</v>
      </c>
      <c r="D74" s="33">
        <f>VLOOKUP(A74,'лично дартс'!$B$7:$K$178,7,FALSE)</f>
        <v>48</v>
      </c>
      <c r="E74" s="33">
        <f>VLOOKUP(A74,'лично дартс'!$B$7:$K$78,8,FALSE)</f>
        <v>16</v>
      </c>
      <c r="F74" s="23"/>
      <c r="G74" s="23"/>
    </row>
    <row r="75" spans="1:7" s="21" customFormat="1" ht="24.75" customHeight="1">
      <c r="A75" s="22"/>
      <c r="C75" s="23"/>
      <c r="D75" s="50"/>
      <c r="E75" s="50"/>
      <c r="F75" s="29">
        <f>SUM(D73:D74)</f>
        <v>111</v>
      </c>
      <c r="G75" s="30" t="s">
        <v>179</v>
      </c>
    </row>
  </sheetData>
  <sheetProtection/>
  <mergeCells count="5">
    <mergeCell ref="A1:G1"/>
    <mergeCell ref="A2:G2"/>
    <mergeCell ref="A4:G4"/>
    <mergeCell ref="A30:G30"/>
    <mergeCell ref="A62:G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4"/>
  <sheetViews>
    <sheetView view="pageBreakPreview" zoomScale="90" zoomScaleNormal="80" zoomScaleSheetLayoutView="90" zoomScalePageLayoutView="0" workbookViewId="0" topLeftCell="C1">
      <selection activeCell="K16" sqref="K16"/>
    </sheetView>
  </sheetViews>
  <sheetFormatPr defaultColWidth="9.00390625" defaultRowHeight="12.75"/>
  <cols>
    <col min="1" max="1" width="5.75390625" style="93" hidden="1" customWidth="1"/>
    <col min="2" max="2" width="7.00390625" style="93" hidden="1" customWidth="1"/>
    <col min="3" max="3" width="21.75390625" style="16" customWidth="1"/>
    <col min="4" max="4" width="39.75390625" style="16" customWidth="1"/>
    <col min="5" max="7" width="6.125" style="93" customWidth="1"/>
    <col min="8" max="8" width="9.75390625" style="94" customWidth="1"/>
    <col min="9" max="9" width="7.375" style="94" customWidth="1"/>
    <col min="10" max="16384" width="9.125" style="16" customWidth="1"/>
  </cols>
  <sheetData>
    <row r="1" spans="1:9" ht="18.75" customHeight="1">
      <c r="A1" s="178" t="s">
        <v>26</v>
      </c>
      <c r="B1" s="178"/>
      <c r="C1" s="178"/>
      <c r="D1" s="178"/>
      <c r="E1" s="178"/>
      <c r="F1" s="178"/>
      <c r="G1" s="178"/>
      <c r="H1" s="178"/>
      <c r="I1" s="178"/>
    </row>
    <row r="2" spans="2:9" ht="18.75">
      <c r="B2" s="89"/>
      <c r="C2" s="89"/>
      <c r="D2" s="89"/>
      <c r="E2" s="89"/>
      <c r="F2" s="89"/>
      <c r="G2" s="89"/>
      <c r="H2" s="90"/>
      <c r="I2" s="90"/>
    </row>
    <row r="3" spans="1:9" ht="18.75" customHeight="1">
      <c r="A3" s="178" t="s">
        <v>127</v>
      </c>
      <c r="B3" s="178"/>
      <c r="C3" s="178"/>
      <c r="D3" s="178"/>
      <c r="E3" s="178"/>
      <c r="F3" s="178"/>
      <c r="G3" s="178"/>
      <c r="H3" s="178"/>
      <c r="I3" s="178"/>
    </row>
    <row r="4" spans="1:9" ht="21" customHeight="1">
      <c r="A4" s="193" t="s">
        <v>88</v>
      </c>
      <c r="B4" s="193"/>
      <c r="C4" s="193"/>
      <c r="D4" s="193"/>
      <c r="E4" s="193"/>
      <c r="F4" s="193"/>
      <c r="G4" s="193"/>
      <c r="H4" s="193"/>
      <c r="I4" s="193"/>
    </row>
    <row r="5" spans="1:9" s="2" customFormat="1" ht="16.5" customHeight="1">
      <c r="A5" s="194" t="s">
        <v>17</v>
      </c>
      <c r="B5" s="194" t="s">
        <v>35</v>
      </c>
      <c r="C5" s="194" t="s">
        <v>19</v>
      </c>
      <c r="D5" s="194" t="s">
        <v>18</v>
      </c>
      <c r="E5" s="195" t="s">
        <v>123</v>
      </c>
      <c r="F5" s="196"/>
      <c r="G5" s="196"/>
      <c r="H5" s="197" t="s">
        <v>92</v>
      </c>
      <c r="I5" s="191" t="s">
        <v>23</v>
      </c>
    </row>
    <row r="6" spans="1:9" s="2" customFormat="1" ht="19.5" customHeight="1">
      <c r="A6" s="194"/>
      <c r="B6" s="194"/>
      <c r="C6" s="194"/>
      <c r="D6" s="194"/>
      <c r="E6" s="131">
        <v>1</v>
      </c>
      <c r="F6" s="131">
        <v>2</v>
      </c>
      <c r="G6" s="131">
        <v>3</v>
      </c>
      <c r="H6" s="197"/>
      <c r="I6" s="192"/>
    </row>
    <row r="7" spans="1:9" s="15" customFormat="1" ht="15" customHeight="1">
      <c r="A7" s="3">
        <v>26</v>
      </c>
      <c r="B7" s="61">
        <v>44</v>
      </c>
      <c r="C7" s="91" t="str">
        <f>VLOOKUP(B7,'База дартс'!$A$6:$E$256,2,FALSE)</f>
        <v>Васина И.</v>
      </c>
      <c r="D7" s="91" t="str">
        <f>VLOOKUP(B7,'База дартс'!$A$6:$E$256,3,FALSE)</f>
        <v>Мин-во экономики</v>
      </c>
      <c r="E7" s="3">
        <v>25</v>
      </c>
      <c r="F7" s="3">
        <v>19</v>
      </c>
      <c r="G7" s="3">
        <v>23</v>
      </c>
      <c r="H7" s="55">
        <f aca="true" t="shared" si="0" ref="H7:H32">E7+F7+G7</f>
        <v>67</v>
      </c>
      <c r="I7" s="55">
        <v>1</v>
      </c>
    </row>
    <row r="8" spans="1:9" s="15" customFormat="1" ht="15" customHeight="1">
      <c r="A8" s="3">
        <v>19</v>
      </c>
      <c r="B8" s="61">
        <v>18</v>
      </c>
      <c r="C8" s="91" t="str">
        <f>VLOOKUP(B8,'База дартс'!$A$6:$E$256,2,FALSE)</f>
        <v>Зубкова Светлана</v>
      </c>
      <c r="D8" s="91" t="str">
        <f>VLOOKUP(B8,'База дартс'!$A$6:$E$256,3,FALSE)</f>
        <v>Упр-ие культуры и архива</v>
      </c>
      <c r="E8" s="3">
        <v>22</v>
      </c>
      <c r="F8" s="3">
        <v>25</v>
      </c>
      <c r="G8" s="3">
        <v>19</v>
      </c>
      <c r="H8" s="55">
        <f t="shared" si="0"/>
        <v>66</v>
      </c>
      <c r="I8" s="55">
        <v>2</v>
      </c>
    </row>
    <row r="9" spans="1:9" s="15" customFormat="1" ht="15" customHeight="1">
      <c r="A9" s="3">
        <v>25</v>
      </c>
      <c r="B9" s="61">
        <v>10</v>
      </c>
      <c r="C9" s="91" t="str">
        <f>VLOOKUP(B9,'База дартс'!$A$6:$E$256,2,FALSE)</f>
        <v>Устименкова М.</v>
      </c>
      <c r="D9" s="91" t="str">
        <f>VLOOKUP(B9,'База дартс'!$A$6:$E$256,3,FALSE)</f>
        <v>Мин-во образования</v>
      </c>
      <c r="E9" s="3">
        <v>24</v>
      </c>
      <c r="F9" s="3">
        <v>18</v>
      </c>
      <c r="G9" s="3">
        <v>22</v>
      </c>
      <c r="H9" s="55">
        <f t="shared" si="0"/>
        <v>64</v>
      </c>
      <c r="I9" s="55">
        <v>3</v>
      </c>
    </row>
    <row r="10" spans="1:9" s="15" customFormat="1" ht="15" customHeight="1">
      <c r="A10" s="3">
        <v>6</v>
      </c>
      <c r="B10" s="61">
        <v>7</v>
      </c>
      <c r="C10" s="91" t="str">
        <f>VLOOKUP(B10,'База дартс'!$A$6:$E$256,2,FALSE)</f>
        <v>Шумакова Юлия</v>
      </c>
      <c r="D10" s="91" t="str">
        <f>VLOOKUP(B10,'База дартс'!$A$6:$E$256,3,FALSE)</f>
        <v>Мин-во физ.культуры и спорта</v>
      </c>
      <c r="E10" s="3">
        <v>23</v>
      </c>
      <c r="F10" s="3">
        <v>18</v>
      </c>
      <c r="G10" s="3">
        <v>22</v>
      </c>
      <c r="H10" s="55">
        <f t="shared" si="0"/>
        <v>63</v>
      </c>
      <c r="I10" s="55">
        <v>4</v>
      </c>
    </row>
    <row r="11" spans="1:9" s="15" customFormat="1" ht="15" customHeight="1">
      <c r="A11" s="3">
        <v>12</v>
      </c>
      <c r="B11" s="61">
        <v>24</v>
      </c>
      <c r="C11" s="91" t="str">
        <f>VLOOKUP(B11,'База дартс'!$A$6:$E$256,2,FALSE)</f>
        <v>Русинова Алла</v>
      </c>
      <c r="D11" s="91" t="str">
        <f>VLOOKUP(B11,'База дартс'!$A$6:$E$256,3,FALSE)</f>
        <v>Мин-во финансов</v>
      </c>
      <c r="E11" s="3">
        <v>19</v>
      </c>
      <c r="F11" s="3">
        <v>21</v>
      </c>
      <c r="G11" s="3">
        <v>22</v>
      </c>
      <c r="H11" s="55">
        <f t="shared" si="0"/>
        <v>62</v>
      </c>
      <c r="I11" s="55">
        <v>5</v>
      </c>
    </row>
    <row r="12" spans="1:9" s="15" customFormat="1" ht="15" customHeight="1">
      <c r="A12" s="3">
        <v>2</v>
      </c>
      <c r="B12" s="61">
        <v>2</v>
      </c>
      <c r="C12" s="91" t="str">
        <f>VLOOKUP(B12,'База дартс'!$A$6:$E$256,2,FALSE)</f>
        <v>Артамошкина Мария</v>
      </c>
      <c r="D12" s="91" t="str">
        <f>VLOOKUP(B12,'База дартс'!$A$6:$E$256,3,FALSE)</f>
        <v>Управ-ие по регулированию КС и закупкам</v>
      </c>
      <c r="E12" s="3">
        <v>21</v>
      </c>
      <c r="F12" s="3">
        <v>20</v>
      </c>
      <c r="G12" s="3">
        <v>15</v>
      </c>
      <c r="H12" s="55">
        <f t="shared" si="0"/>
        <v>56</v>
      </c>
      <c r="I12" s="55">
        <v>6</v>
      </c>
    </row>
    <row r="13" spans="1:9" s="15" customFormat="1" ht="25.5">
      <c r="A13" s="3">
        <v>22</v>
      </c>
      <c r="B13" s="61">
        <v>40</v>
      </c>
      <c r="C13" s="91" t="str">
        <f>VLOOKUP(B13,'База дартс'!$A$6:$E$256,2,FALSE)</f>
        <v>Попова Елена</v>
      </c>
      <c r="D13" s="91" t="str">
        <f>VLOOKUP(B13,'База дартс'!$A$6:$E$256,3,FALSE)</f>
        <v>Управ-ие общ.безопасности и обесп.дея-ти мировых судей</v>
      </c>
      <c r="E13" s="3">
        <v>20</v>
      </c>
      <c r="F13" s="3">
        <v>24</v>
      </c>
      <c r="G13" s="3">
        <v>10</v>
      </c>
      <c r="H13" s="55">
        <f t="shared" si="0"/>
        <v>54</v>
      </c>
      <c r="I13" s="55">
        <v>7</v>
      </c>
    </row>
    <row r="14" spans="1:9" s="15" customFormat="1" ht="26.25" customHeight="1">
      <c r="A14" s="3">
        <v>13</v>
      </c>
      <c r="B14" s="61">
        <v>25</v>
      </c>
      <c r="C14" s="91" t="str">
        <f>VLOOKUP(B14,'База дартс'!$A$6:$E$256,2,FALSE)</f>
        <v>Мельникова Елена</v>
      </c>
      <c r="D14" s="91" t="str">
        <f>VLOOKUP(B14,'База дартс'!$A$6:$E$256,3,FALSE)</f>
        <v>Мин-во здравоохранения</v>
      </c>
      <c r="E14" s="3">
        <v>23</v>
      </c>
      <c r="F14" s="3">
        <v>19</v>
      </c>
      <c r="G14" s="3">
        <v>12</v>
      </c>
      <c r="H14" s="55">
        <f t="shared" si="0"/>
        <v>54</v>
      </c>
      <c r="I14" s="55">
        <v>8</v>
      </c>
    </row>
    <row r="15" spans="1:9" s="15" customFormat="1" ht="15" customHeight="1">
      <c r="A15" s="3">
        <v>21</v>
      </c>
      <c r="B15" s="61">
        <v>38</v>
      </c>
      <c r="C15" s="91" t="str">
        <f>VLOOKUP(B15,'База дартс'!$A$6:$E$256,2,FALSE)</f>
        <v>Лушутина А.</v>
      </c>
      <c r="D15" s="91" t="str">
        <f>VLOOKUP(B15,'База дартс'!$A$6:$E$256,3,FALSE)</f>
        <v>Мин-во строительства, арх-ры и дорож.хоз-ва</v>
      </c>
      <c r="E15" s="3">
        <v>15</v>
      </c>
      <c r="F15" s="3">
        <v>17</v>
      </c>
      <c r="G15" s="3">
        <v>21</v>
      </c>
      <c r="H15" s="55">
        <f t="shared" si="0"/>
        <v>53</v>
      </c>
      <c r="I15" s="55">
        <v>9</v>
      </c>
    </row>
    <row r="16" spans="1:9" s="15" customFormat="1" ht="15" customHeight="1">
      <c r="A16" s="3">
        <v>14</v>
      </c>
      <c r="B16" s="61">
        <v>26</v>
      </c>
      <c r="C16" s="91" t="str">
        <f>VLOOKUP(B16,'База дартс'!$A$6:$E$256,2,FALSE)</f>
        <v>Сармина Тамара</v>
      </c>
      <c r="D16" s="91" t="str">
        <f>VLOOKUP(B16,'База дартс'!$A$6:$E$256,3,FALSE)</f>
        <v>Мин-во здравоохранения</v>
      </c>
      <c r="E16" s="3">
        <v>18</v>
      </c>
      <c r="F16" s="3">
        <v>20</v>
      </c>
      <c r="G16" s="3">
        <v>14</v>
      </c>
      <c r="H16" s="55">
        <f t="shared" si="0"/>
        <v>52</v>
      </c>
      <c r="I16" s="55">
        <v>10</v>
      </c>
    </row>
    <row r="17" spans="1:9" s="15" customFormat="1" ht="15" customHeight="1">
      <c r="A17" s="3">
        <v>4</v>
      </c>
      <c r="B17" s="61">
        <v>5</v>
      </c>
      <c r="C17" s="91" t="str">
        <f>VLOOKUP(B17,'База дартс'!$A$6:$E$256,2,FALSE)</f>
        <v>Корнеева Нина</v>
      </c>
      <c r="D17" s="91" t="str">
        <f>VLOOKUP(B17,'База дартс'!$A$6:$E$256,3,FALSE)</f>
        <v>Управ-ие регулирования тарифов и энерг-ию</v>
      </c>
      <c r="E17" s="3">
        <v>15</v>
      </c>
      <c r="F17" s="3">
        <v>17</v>
      </c>
      <c r="G17" s="3">
        <v>20</v>
      </c>
      <c r="H17" s="55">
        <f t="shared" si="0"/>
        <v>52</v>
      </c>
      <c r="I17" s="55">
        <v>10</v>
      </c>
    </row>
    <row r="18" spans="1:9" s="15" customFormat="1" ht="15" customHeight="1">
      <c r="A18" s="3">
        <v>11</v>
      </c>
      <c r="B18" s="61">
        <v>23</v>
      </c>
      <c r="C18" s="91" t="str">
        <f>VLOOKUP(B18,'База дартс'!$A$6:$E$256,2,FALSE)</f>
        <v>Гущина Наталья</v>
      </c>
      <c r="D18" s="91" t="str">
        <f>VLOOKUP(B18,'База дартс'!$A$6:$E$256,3,FALSE)</f>
        <v>Мин-во финансов</v>
      </c>
      <c r="E18" s="3">
        <v>17</v>
      </c>
      <c r="F18" s="3">
        <v>13</v>
      </c>
      <c r="G18" s="3">
        <v>21</v>
      </c>
      <c r="H18" s="55">
        <f t="shared" si="0"/>
        <v>51</v>
      </c>
      <c r="I18" s="55">
        <v>12</v>
      </c>
    </row>
    <row r="19" spans="1:9" s="15" customFormat="1" ht="15" customHeight="1">
      <c r="A19" s="3">
        <v>1</v>
      </c>
      <c r="B19" s="61">
        <v>1</v>
      </c>
      <c r="C19" s="91" t="str">
        <f>VLOOKUP(B19,'База дартс'!$A$6:$E$256,2,FALSE)</f>
        <v>Макарова Татьяна</v>
      </c>
      <c r="D19" s="91" t="str">
        <f>VLOOKUP(B19,'База дартс'!$A$6:$E$256,3,FALSE)</f>
        <v>Управ-ие по регулированию КС и закупкам</v>
      </c>
      <c r="E19" s="3">
        <v>13</v>
      </c>
      <c r="F19" s="3">
        <v>19</v>
      </c>
      <c r="G19" s="3">
        <v>18</v>
      </c>
      <c r="H19" s="55">
        <f t="shared" si="0"/>
        <v>50</v>
      </c>
      <c r="I19" s="55">
        <v>13</v>
      </c>
    </row>
    <row r="20" spans="1:9" s="15" customFormat="1" ht="15" customHeight="1">
      <c r="A20" s="3">
        <v>17</v>
      </c>
      <c r="B20" s="61">
        <v>31</v>
      </c>
      <c r="C20" s="91" t="str">
        <f>VLOOKUP(B20,'База дартс'!$A$6:$E$256,2,FALSE)</f>
        <v>Петрова Юлия</v>
      </c>
      <c r="D20" s="91" t="str">
        <f>VLOOKUP(B20,'База дартс'!$A$6:$E$256,3,FALSE)</f>
        <v>Управ-ие ЗАГС</v>
      </c>
      <c r="E20" s="3">
        <v>11</v>
      </c>
      <c r="F20" s="3">
        <v>23</v>
      </c>
      <c r="G20" s="3">
        <v>15</v>
      </c>
      <c r="H20" s="55">
        <f t="shared" si="0"/>
        <v>49</v>
      </c>
      <c r="I20" s="55">
        <v>14</v>
      </c>
    </row>
    <row r="21" spans="1:9" s="15" customFormat="1" ht="15" customHeight="1">
      <c r="A21" s="3">
        <v>24</v>
      </c>
      <c r="B21" s="61">
        <v>42</v>
      </c>
      <c r="C21" s="91" t="str">
        <f>VLOOKUP(B21,'База дартс'!$A$6:$E$256,2,FALSE)</f>
        <v>Демичева Т.</v>
      </c>
      <c r="D21" s="91" t="str">
        <f>VLOOKUP(B21,'База дартс'!$A$6:$E$256,3,FALSE)</f>
        <v>Департамент гос.имущества</v>
      </c>
      <c r="E21" s="3">
        <v>22</v>
      </c>
      <c r="F21" s="3">
        <v>11</v>
      </c>
      <c r="G21" s="3">
        <v>16</v>
      </c>
      <c r="H21" s="55">
        <f t="shared" si="0"/>
        <v>49</v>
      </c>
      <c r="I21" s="55">
        <v>14</v>
      </c>
    </row>
    <row r="22" spans="1:9" s="15" customFormat="1" ht="15" customHeight="1">
      <c r="A22" s="3">
        <v>7</v>
      </c>
      <c r="B22" s="61">
        <v>8</v>
      </c>
      <c r="C22" s="91" t="str">
        <f>VLOOKUP(B22,'База дартс'!$A$6:$E$256,2,FALSE)</f>
        <v>Молокова Эллина</v>
      </c>
      <c r="D22" s="91" t="str">
        <f>VLOOKUP(B22,'База дартс'!$A$6:$E$256,3,FALSE)</f>
        <v>Мин-во физ.культуры и спорта</v>
      </c>
      <c r="E22" s="3">
        <v>18</v>
      </c>
      <c r="F22" s="3">
        <v>20</v>
      </c>
      <c r="G22" s="3">
        <v>10</v>
      </c>
      <c r="H22" s="55">
        <f t="shared" si="0"/>
        <v>48</v>
      </c>
      <c r="I22" s="55">
        <v>16</v>
      </c>
    </row>
    <row r="23" spans="1:9" s="15" customFormat="1" ht="15" customHeight="1">
      <c r="A23" s="3">
        <v>8</v>
      </c>
      <c r="B23" s="61">
        <v>14</v>
      </c>
      <c r="C23" s="91" t="str">
        <f>VLOOKUP(B23,'База дартс'!$A$6:$E$256,2,FALSE)</f>
        <v>Мерлякова Анна</v>
      </c>
      <c r="D23" s="91" t="str">
        <f>VLOOKUP(B23,'База дартс'!$A$6:$E$256,3,FALSE)</f>
        <v>Мин-во промышл.,разв. Предпр-ва, инновац.политики и информатизации</v>
      </c>
      <c r="E23" s="3">
        <v>17</v>
      </c>
      <c r="F23" s="3">
        <v>17</v>
      </c>
      <c r="G23" s="3">
        <v>12</v>
      </c>
      <c r="H23" s="55">
        <f t="shared" si="0"/>
        <v>46</v>
      </c>
      <c r="I23" s="55">
        <v>17</v>
      </c>
    </row>
    <row r="24" spans="1:9" s="15" customFormat="1" ht="15" customHeight="1">
      <c r="A24" s="3">
        <v>3</v>
      </c>
      <c r="B24" s="61">
        <v>4</v>
      </c>
      <c r="C24" s="91" t="str">
        <f>VLOOKUP(B24,'База дартс'!$A$6:$E$256,2,FALSE)</f>
        <v>Гонякина Ксения</v>
      </c>
      <c r="D24" s="91" t="str">
        <f>VLOOKUP(B24,'База дартс'!$A$6:$E$256,3,FALSE)</f>
        <v>Департамент информац-ой политики и СМИ</v>
      </c>
      <c r="E24" s="3">
        <v>22</v>
      </c>
      <c r="F24" s="3">
        <v>6</v>
      </c>
      <c r="G24" s="3">
        <v>17</v>
      </c>
      <c r="H24" s="55">
        <f t="shared" si="0"/>
        <v>45</v>
      </c>
      <c r="I24" s="55">
        <v>18</v>
      </c>
    </row>
    <row r="25" spans="1:9" s="15" customFormat="1" ht="15" customHeight="1">
      <c r="A25" s="3">
        <v>5</v>
      </c>
      <c r="B25" s="61">
        <v>6</v>
      </c>
      <c r="C25" s="91" t="str">
        <f>VLOOKUP(B25,'База дартс'!$A$6:$E$256,2,FALSE)</f>
        <v>Яковлева Елена</v>
      </c>
      <c r="D25" s="91" t="str">
        <f>VLOOKUP(B25,'База дартс'!$A$6:$E$256,3,FALSE)</f>
        <v>Управ-ие регулирования тарифов и энерг-ию</v>
      </c>
      <c r="E25" s="3">
        <v>14</v>
      </c>
      <c r="F25" s="3">
        <v>15</v>
      </c>
      <c r="G25" s="3">
        <v>16</v>
      </c>
      <c r="H25" s="55">
        <f t="shared" si="0"/>
        <v>45</v>
      </c>
      <c r="I25" s="55">
        <v>18</v>
      </c>
    </row>
    <row r="26" spans="1:9" s="15" customFormat="1" ht="15" customHeight="1">
      <c r="A26" s="3">
        <v>18</v>
      </c>
      <c r="B26" s="61">
        <v>32</v>
      </c>
      <c r="C26" s="91" t="str">
        <f>VLOOKUP(B26,'База дартс'!$A$6:$E$256,2,FALSE)</f>
        <v>Еремина Наталья</v>
      </c>
      <c r="D26" s="91" t="str">
        <f>VLOOKUP(B26,'База дартс'!$A$6:$E$256,3,FALSE)</f>
        <v>Управ-ие ЗАГС</v>
      </c>
      <c r="E26" s="3">
        <v>17</v>
      </c>
      <c r="F26" s="3">
        <v>15</v>
      </c>
      <c r="G26" s="3">
        <v>13</v>
      </c>
      <c r="H26" s="55">
        <f t="shared" si="0"/>
        <v>45</v>
      </c>
      <c r="I26" s="55">
        <v>18</v>
      </c>
    </row>
    <row r="27" spans="1:9" s="15" customFormat="1" ht="15" customHeight="1">
      <c r="A27" s="3">
        <v>20</v>
      </c>
      <c r="B27" s="61">
        <v>37</v>
      </c>
      <c r="C27" s="91" t="str">
        <f>VLOOKUP(B27,'База дартс'!$A$6:$E$256,2,FALSE)</f>
        <v>Ломакина Н.</v>
      </c>
      <c r="D27" s="91" t="str">
        <f>VLOOKUP(B27,'База дартс'!$A$6:$E$256,3,FALSE)</f>
        <v>Мин-во строительства, арх-ры и дорож.хоз-ва</v>
      </c>
      <c r="E27" s="3">
        <v>13</v>
      </c>
      <c r="F27" s="3">
        <v>18</v>
      </c>
      <c r="G27" s="3">
        <v>14</v>
      </c>
      <c r="H27" s="55">
        <f t="shared" si="0"/>
        <v>45</v>
      </c>
      <c r="I27" s="55">
        <v>18</v>
      </c>
    </row>
    <row r="28" spans="1:9" s="15" customFormat="1" ht="15" customHeight="1">
      <c r="A28" s="3">
        <v>16</v>
      </c>
      <c r="B28" s="61">
        <v>29</v>
      </c>
      <c r="C28" s="91" t="str">
        <f>VLOOKUP(B28,'База дартс'!$A$6:$E$256,2,FALSE)</f>
        <v>Ромасюкова Людмила</v>
      </c>
      <c r="D28" s="91" t="str">
        <f>VLOOKUP(B28,'База дартс'!$A$6:$E$256,3,FALSE)</f>
        <v>Мин-во труда, соц.защиты и демографии</v>
      </c>
      <c r="E28" s="3">
        <v>12</v>
      </c>
      <c r="F28" s="3">
        <v>10</v>
      </c>
      <c r="G28" s="3">
        <v>21</v>
      </c>
      <c r="H28" s="55">
        <f t="shared" si="0"/>
        <v>43</v>
      </c>
      <c r="I28" s="55">
        <v>22</v>
      </c>
    </row>
    <row r="29" spans="1:9" s="15" customFormat="1" ht="15" customHeight="1">
      <c r="A29" s="3">
        <v>23</v>
      </c>
      <c r="B29" s="61">
        <v>41</v>
      </c>
      <c r="C29" s="91" t="str">
        <f>VLOOKUP(B29,'База дартс'!$A$6:$E$256,2,FALSE)</f>
        <v>Веселова Е.</v>
      </c>
      <c r="D29" s="91" t="str">
        <f>VLOOKUP(B29,'База дартс'!$A$6:$E$256,3,FALSE)</f>
        <v>Департамент гос.имущества</v>
      </c>
      <c r="E29" s="3">
        <v>11</v>
      </c>
      <c r="F29" s="3">
        <v>15</v>
      </c>
      <c r="G29" s="3">
        <v>15</v>
      </c>
      <c r="H29" s="55">
        <f t="shared" si="0"/>
        <v>41</v>
      </c>
      <c r="I29" s="55">
        <v>23</v>
      </c>
    </row>
    <row r="30" spans="1:9" s="15" customFormat="1" ht="15" customHeight="1">
      <c r="A30" s="3">
        <v>15</v>
      </c>
      <c r="B30" s="61">
        <v>28</v>
      </c>
      <c r="C30" s="91" t="str">
        <f>VLOOKUP(B30,'База дартс'!$A$6:$E$256,2,FALSE)</f>
        <v>Ширшакова Елена</v>
      </c>
      <c r="D30" s="91" t="str">
        <f>VLOOKUP(B30,'База дартс'!$A$6:$E$256,3,FALSE)</f>
        <v>Правительство</v>
      </c>
      <c r="E30" s="3">
        <v>18</v>
      </c>
      <c r="F30" s="3">
        <v>16</v>
      </c>
      <c r="G30" s="3">
        <v>5</v>
      </c>
      <c r="H30" s="55">
        <f t="shared" si="0"/>
        <v>39</v>
      </c>
      <c r="I30" s="55">
        <v>24</v>
      </c>
    </row>
    <row r="31" spans="1:9" s="15" customFormat="1" ht="15" customHeight="1">
      <c r="A31" s="3">
        <v>10</v>
      </c>
      <c r="B31" s="61">
        <v>21</v>
      </c>
      <c r="C31" s="91" t="str">
        <f>VLOOKUP(B31,'База дартс'!$A$6:$E$256,2,FALSE)</f>
        <v>Левченко Инна</v>
      </c>
      <c r="D31" s="91" t="str">
        <f>VLOOKUP(B31,'База дартс'!$A$6:$E$256,3,FALSE)</f>
        <v>Управ-ие госжилстройинспекции</v>
      </c>
      <c r="E31" s="3">
        <v>13</v>
      </c>
      <c r="F31" s="3">
        <v>14</v>
      </c>
      <c r="G31" s="3">
        <v>8</v>
      </c>
      <c r="H31" s="55">
        <f t="shared" si="0"/>
        <v>35</v>
      </c>
      <c r="I31" s="55">
        <v>25</v>
      </c>
    </row>
    <row r="32" spans="1:9" s="15" customFormat="1" ht="15" customHeight="1">
      <c r="A32" s="3">
        <v>9</v>
      </c>
      <c r="B32" s="61">
        <v>17</v>
      </c>
      <c r="C32" s="91" t="str">
        <f>VLOOKUP(B32,'База дартс'!$A$6:$E$256,2,FALSE)</f>
        <v>Булакаева Юлия</v>
      </c>
      <c r="D32" s="91" t="str">
        <f>VLOOKUP(B32,'База дартс'!$A$6:$E$256,3,FALSE)</f>
        <v>Упр-ие культуры и архива</v>
      </c>
      <c r="E32" s="3">
        <v>21</v>
      </c>
      <c r="F32" s="3">
        <v>7</v>
      </c>
      <c r="G32" s="3">
        <v>3</v>
      </c>
      <c r="H32" s="55">
        <f t="shared" si="0"/>
        <v>31</v>
      </c>
      <c r="I32" s="55">
        <v>26</v>
      </c>
    </row>
    <row r="33" spans="1:9" ht="18" customHeight="1">
      <c r="A33" s="193" t="s">
        <v>38</v>
      </c>
      <c r="B33" s="193"/>
      <c r="C33" s="193"/>
      <c r="D33" s="193"/>
      <c r="E33" s="193"/>
      <c r="F33" s="193"/>
      <c r="G33" s="193"/>
      <c r="H33" s="193"/>
      <c r="I33" s="193"/>
    </row>
    <row r="34" spans="1:9" s="2" customFormat="1" ht="17.25" customHeight="1">
      <c r="A34" s="157" t="s">
        <v>17</v>
      </c>
      <c r="B34" s="156" t="s">
        <v>35</v>
      </c>
      <c r="C34" s="157" t="s">
        <v>19</v>
      </c>
      <c r="D34" s="157" t="s">
        <v>18</v>
      </c>
      <c r="E34" s="173" t="s">
        <v>104</v>
      </c>
      <c r="F34" s="174"/>
      <c r="G34" s="175"/>
      <c r="H34" s="161" t="s">
        <v>54</v>
      </c>
      <c r="I34" s="162" t="s">
        <v>23</v>
      </c>
    </row>
    <row r="35" spans="1:9" s="2" customFormat="1" ht="19.5" customHeight="1">
      <c r="A35" s="157"/>
      <c r="B35" s="156"/>
      <c r="C35" s="157"/>
      <c r="D35" s="157"/>
      <c r="E35" s="3">
        <v>1</v>
      </c>
      <c r="F35" s="3">
        <v>2</v>
      </c>
      <c r="G35" s="3">
        <v>3</v>
      </c>
      <c r="H35" s="161"/>
      <c r="I35" s="163"/>
    </row>
    <row r="36" spans="1:9" s="15" customFormat="1" ht="15" customHeight="1">
      <c r="A36" s="3">
        <v>9</v>
      </c>
      <c r="B36" s="3">
        <v>35</v>
      </c>
      <c r="C36" s="91" t="str">
        <f>VLOOKUP(B36,'База дартс'!$A$6:$E$256,2,FALSE)</f>
        <v>Вавилин В.</v>
      </c>
      <c r="D36" s="91" t="str">
        <f>VLOOKUP(B36,'База дартс'!$A$6:$E$256,3,FALSE)</f>
        <v>Мин-во сельского хозяйства</v>
      </c>
      <c r="E36" s="3">
        <v>26</v>
      </c>
      <c r="F36" s="3">
        <v>28</v>
      </c>
      <c r="G36" s="3">
        <v>25</v>
      </c>
      <c r="H36" s="55">
        <f aca="true" t="shared" si="1" ref="H36:H53">E36+F36+G36</f>
        <v>79</v>
      </c>
      <c r="I36" s="55">
        <v>1</v>
      </c>
    </row>
    <row r="37" spans="1:9" s="15" customFormat="1" ht="15" customHeight="1">
      <c r="A37" s="3">
        <v>1</v>
      </c>
      <c r="B37" s="3">
        <v>3</v>
      </c>
      <c r="C37" s="91" t="str">
        <f>VLOOKUP(B37,'База дартс'!$A$6:$E$256,2,FALSE)</f>
        <v>Логинов Сергей</v>
      </c>
      <c r="D37" s="91" t="str">
        <f>VLOOKUP(B37,'База дартс'!$A$6:$E$256,3,FALSE)</f>
        <v>Департамент информац-ой политики и СМИ</v>
      </c>
      <c r="E37" s="3">
        <v>25</v>
      </c>
      <c r="F37" s="3">
        <v>23</v>
      </c>
      <c r="G37" s="3">
        <v>25</v>
      </c>
      <c r="H37" s="55">
        <f t="shared" si="1"/>
        <v>73</v>
      </c>
      <c r="I37" s="55">
        <v>2</v>
      </c>
    </row>
    <row r="38" spans="1:9" s="15" customFormat="1" ht="15" customHeight="1">
      <c r="A38" s="3">
        <v>13</v>
      </c>
      <c r="B38" s="3">
        <v>30</v>
      </c>
      <c r="C38" s="91" t="str">
        <f>VLOOKUP(B38,'База дартс'!$A$6:$E$256,2,FALSE)</f>
        <v>Якимов Олег</v>
      </c>
      <c r="D38" s="91" t="str">
        <f>VLOOKUP(B38,'База дартс'!$A$6:$E$256,3,FALSE)</f>
        <v>Мин-во труда, соц.защиты и демографии</v>
      </c>
      <c r="E38" s="3">
        <v>23</v>
      </c>
      <c r="F38" s="3">
        <v>24</v>
      </c>
      <c r="G38" s="3">
        <v>25</v>
      </c>
      <c r="H38" s="55">
        <f t="shared" si="1"/>
        <v>72</v>
      </c>
      <c r="I38" s="55">
        <v>3</v>
      </c>
    </row>
    <row r="39" spans="1:9" s="15" customFormat="1" ht="15" customHeight="1">
      <c r="A39" s="3">
        <v>10</v>
      </c>
      <c r="B39" s="3">
        <v>19</v>
      </c>
      <c r="C39" s="91" t="str">
        <f>VLOOKUP(B39,'База дартс'!$A$6:$E$256,2,FALSE)</f>
        <v>Артамонов Игорь</v>
      </c>
      <c r="D39" s="91" t="str">
        <f>VLOOKUP(B39,'База дартс'!$A$6:$E$256,3,FALSE)</f>
        <v>Законодательное Собрание</v>
      </c>
      <c r="E39" s="3">
        <v>22</v>
      </c>
      <c r="F39" s="3">
        <v>23</v>
      </c>
      <c r="G39" s="3">
        <v>22</v>
      </c>
      <c r="H39" s="55">
        <f t="shared" si="1"/>
        <v>67</v>
      </c>
      <c r="I39" s="55">
        <v>4</v>
      </c>
    </row>
    <row r="40" spans="1:9" s="15" customFormat="1" ht="15" customHeight="1">
      <c r="A40" s="3">
        <v>14</v>
      </c>
      <c r="B40" s="3">
        <v>33</v>
      </c>
      <c r="C40" s="91" t="str">
        <f>VLOOKUP(B40,'База дартс'!$A$6:$E$256,2,FALSE)</f>
        <v>Климов Сергей</v>
      </c>
      <c r="D40" s="91" t="str">
        <f>VLOOKUP(B40,'База дартс'!$A$6:$E$256,3,FALSE)</f>
        <v>Мин-во лесного,охотн. хоз-ва и природопольз.</v>
      </c>
      <c r="E40" s="3">
        <v>21</v>
      </c>
      <c r="F40" s="3">
        <v>23</v>
      </c>
      <c r="G40" s="3">
        <v>22</v>
      </c>
      <c r="H40" s="55">
        <f t="shared" si="1"/>
        <v>66</v>
      </c>
      <c r="I40" s="55">
        <v>5</v>
      </c>
    </row>
    <row r="41" spans="1:9" s="15" customFormat="1" ht="25.5" customHeight="1">
      <c r="A41" s="3">
        <v>17</v>
      </c>
      <c r="B41" s="3">
        <v>36</v>
      </c>
      <c r="C41" s="91" t="str">
        <f>VLOOKUP(B41,'База дартс'!$A$6:$E$256,2,FALSE)</f>
        <v>Исаев Е.</v>
      </c>
      <c r="D41" s="91" t="str">
        <f>VLOOKUP(B41,'База дартс'!$A$6:$E$256,3,FALSE)</f>
        <v>Мин-во сельского хозяйства</v>
      </c>
      <c r="E41" s="3">
        <v>21</v>
      </c>
      <c r="F41" s="3">
        <v>23</v>
      </c>
      <c r="G41" s="3">
        <v>22</v>
      </c>
      <c r="H41" s="55">
        <f t="shared" si="1"/>
        <v>66</v>
      </c>
      <c r="I41" s="55">
        <v>5</v>
      </c>
    </row>
    <row r="42" spans="1:9" s="15" customFormat="1" ht="15" customHeight="1">
      <c r="A42" s="3">
        <v>6</v>
      </c>
      <c r="B42" s="3">
        <v>13</v>
      </c>
      <c r="C42" s="91" t="str">
        <f>VLOOKUP(B42,'База дартс'!$A$6:$E$256,2,FALSE)</f>
        <v>Нехорошев Дмитрий</v>
      </c>
      <c r="D42" s="91" t="str">
        <f>VLOOKUP(B42,'База дартс'!$A$6:$E$256,3,FALSE)</f>
        <v>Мин-во промышл.,разв. Предпр-ва, инновац.политики и информатизации</v>
      </c>
      <c r="E42" s="3">
        <v>22</v>
      </c>
      <c r="F42" s="3">
        <v>18</v>
      </c>
      <c r="G42" s="3">
        <v>21</v>
      </c>
      <c r="H42" s="55">
        <f t="shared" si="1"/>
        <v>61</v>
      </c>
      <c r="I42" s="55">
        <v>7</v>
      </c>
    </row>
    <row r="43" spans="1:9" s="15" customFormat="1" ht="15" customHeight="1">
      <c r="A43" s="3">
        <v>11</v>
      </c>
      <c r="B43" s="3">
        <v>20</v>
      </c>
      <c r="C43" s="91" t="str">
        <f>VLOOKUP(B43,'База дартс'!$A$6:$E$256,2,FALSE)</f>
        <v>Казаков С.</v>
      </c>
      <c r="D43" s="91" t="str">
        <f>VLOOKUP(B43,'База дартс'!$A$6:$E$256,3,FALSE)</f>
        <v>Законодательное Собрание</v>
      </c>
      <c r="E43" s="3">
        <v>21</v>
      </c>
      <c r="F43" s="3">
        <v>18</v>
      </c>
      <c r="G43" s="3">
        <v>22</v>
      </c>
      <c r="H43" s="55">
        <f t="shared" si="1"/>
        <v>61</v>
      </c>
      <c r="I43" s="55">
        <v>7</v>
      </c>
    </row>
    <row r="44" spans="1:9" s="15" customFormat="1" ht="15" customHeight="1">
      <c r="A44" s="3">
        <v>16</v>
      </c>
      <c r="B44" s="3">
        <v>27</v>
      </c>
      <c r="C44" s="91" t="str">
        <f>VLOOKUP(B44,'База дартс'!$A$6:$E$256,2,FALSE)</f>
        <v>Фролов Павел</v>
      </c>
      <c r="D44" s="91" t="str">
        <f>VLOOKUP(B44,'База дартс'!$A$6:$E$256,3,FALSE)</f>
        <v>Правительство</v>
      </c>
      <c r="E44" s="3">
        <v>26</v>
      </c>
      <c r="F44" s="3">
        <v>10</v>
      </c>
      <c r="G44" s="3">
        <v>25</v>
      </c>
      <c r="H44" s="55">
        <f t="shared" si="1"/>
        <v>61</v>
      </c>
      <c r="I44" s="55">
        <v>7</v>
      </c>
    </row>
    <row r="45" spans="1:9" s="15" customFormat="1" ht="25.5">
      <c r="A45" s="3">
        <v>18</v>
      </c>
      <c r="B45" s="3">
        <v>39</v>
      </c>
      <c r="C45" s="91" t="str">
        <f>VLOOKUP(B45,'База дартс'!$A$6:$E$256,2,FALSE)</f>
        <v>Кураков Павел</v>
      </c>
      <c r="D45" s="91" t="str">
        <f>VLOOKUP(B45,'База дартс'!$A$6:$E$256,3,FALSE)</f>
        <v>Управ-ие общ.безопасности и обесп.дея-ти мировых судей</v>
      </c>
      <c r="E45" s="3">
        <v>22</v>
      </c>
      <c r="F45" s="3">
        <v>18</v>
      </c>
      <c r="G45" s="3">
        <v>19</v>
      </c>
      <c r="H45" s="55">
        <f t="shared" si="1"/>
        <v>59</v>
      </c>
      <c r="I45" s="55">
        <v>10</v>
      </c>
    </row>
    <row r="46" spans="1:9" s="15" customFormat="1" ht="15" customHeight="1">
      <c r="A46" s="3">
        <v>8</v>
      </c>
      <c r="B46" s="3">
        <v>16</v>
      </c>
      <c r="C46" s="91" t="str">
        <f>VLOOKUP(B46,'База дартс'!$A$6:$E$256,2,FALSE)</f>
        <v>Максимов М.</v>
      </c>
      <c r="D46" s="91" t="str">
        <f>VLOOKUP(B46,'База дартс'!$A$6:$E$256,3,FALSE)</f>
        <v>Управ-ие ветеринарии</v>
      </c>
      <c r="E46" s="3">
        <v>22</v>
      </c>
      <c r="F46" s="3">
        <v>20</v>
      </c>
      <c r="G46" s="3">
        <v>12</v>
      </c>
      <c r="H46" s="55">
        <f t="shared" si="1"/>
        <v>54</v>
      </c>
      <c r="I46" s="55">
        <v>11</v>
      </c>
    </row>
    <row r="47" spans="1:9" s="15" customFormat="1" ht="15" customHeight="1">
      <c r="A47" s="3">
        <v>4</v>
      </c>
      <c r="B47" s="3">
        <v>11</v>
      </c>
      <c r="C47" s="91" t="str">
        <f>VLOOKUP(B47,'База дартс'!$A$6:$E$256,2,FALSE)</f>
        <v>Стеблев Михаил</v>
      </c>
      <c r="D47" s="91" t="str">
        <f>VLOOKUP(B47,'База дартс'!$A$6:$E$256,3,FALSE)</f>
        <v>Управ-ие ЖКХ и гр.защиты населения</v>
      </c>
      <c r="E47" s="3">
        <v>19</v>
      </c>
      <c r="F47" s="3">
        <v>16</v>
      </c>
      <c r="G47" s="3">
        <v>18</v>
      </c>
      <c r="H47" s="55">
        <f t="shared" si="1"/>
        <v>53</v>
      </c>
      <c r="I47" s="55">
        <v>12</v>
      </c>
    </row>
    <row r="48" spans="1:9" s="15" customFormat="1" ht="15" customHeight="1">
      <c r="A48" s="3">
        <v>12</v>
      </c>
      <c r="B48" s="3">
        <v>22</v>
      </c>
      <c r="C48" s="91" t="str">
        <f>VLOOKUP(B48,'База дартс'!$A$6:$E$256,2,FALSE)</f>
        <v>Кривов Дмитрий</v>
      </c>
      <c r="D48" s="91" t="str">
        <f>VLOOKUP(B48,'База дартс'!$A$6:$E$256,3,FALSE)</f>
        <v>Управ-ие госжилстройинспекции</v>
      </c>
      <c r="E48" s="3">
        <v>17</v>
      </c>
      <c r="F48" s="3">
        <v>20</v>
      </c>
      <c r="G48" s="3">
        <v>16</v>
      </c>
      <c r="H48" s="55">
        <f t="shared" si="1"/>
        <v>53</v>
      </c>
      <c r="I48" s="55">
        <v>12</v>
      </c>
    </row>
    <row r="49" spans="1:9" s="15" customFormat="1" ht="15" customHeight="1">
      <c r="A49" s="3">
        <v>15</v>
      </c>
      <c r="B49" s="3">
        <v>34</v>
      </c>
      <c r="C49" s="91" t="str">
        <f>VLOOKUP(B49,'База дартс'!$A$6:$E$256,2,FALSE)</f>
        <v>Солдаткин Илья</v>
      </c>
      <c r="D49" s="91" t="str">
        <f>VLOOKUP(B49,'База дартс'!$A$6:$E$256,3,FALSE)</f>
        <v>Мин-во лесного,охотн. хоз-ва и природопольз.</v>
      </c>
      <c r="E49" s="3">
        <v>18</v>
      </c>
      <c r="F49" s="3">
        <v>16</v>
      </c>
      <c r="G49" s="3">
        <v>16</v>
      </c>
      <c r="H49" s="55">
        <f t="shared" si="1"/>
        <v>50</v>
      </c>
      <c r="I49" s="55">
        <v>14</v>
      </c>
    </row>
    <row r="50" spans="1:9" s="15" customFormat="1" ht="15" customHeight="1">
      <c r="A50" s="3">
        <v>7</v>
      </c>
      <c r="B50" s="3">
        <v>15</v>
      </c>
      <c r="C50" s="91" t="str">
        <f>VLOOKUP(B50,'База дартс'!$A$6:$E$256,2,FALSE)</f>
        <v>Котин А.</v>
      </c>
      <c r="D50" s="91" t="str">
        <f>VLOOKUP(B50,'База дартс'!$A$6:$E$256,3,FALSE)</f>
        <v>Управ-ие ветеринарии</v>
      </c>
      <c r="E50" s="3">
        <v>17</v>
      </c>
      <c r="F50" s="3">
        <v>16</v>
      </c>
      <c r="G50" s="3">
        <v>16</v>
      </c>
      <c r="H50" s="55">
        <f t="shared" si="1"/>
        <v>49</v>
      </c>
      <c r="I50" s="55">
        <v>15</v>
      </c>
    </row>
    <row r="51" spans="1:9" s="15" customFormat="1" ht="15" customHeight="1">
      <c r="A51" s="3">
        <v>3</v>
      </c>
      <c r="B51" s="3">
        <v>45</v>
      </c>
      <c r="C51" s="91" t="str">
        <f>VLOOKUP(B51,'База дартс'!$A$6:$E$256,2,FALSE)</f>
        <v>Велякин В.</v>
      </c>
      <c r="D51" s="91" t="str">
        <f>VLOOKUP(B51,'База дартс'!$A$6:$E$256,3,FALSE)</f>
        <v>Мин-во экономики</v>
      </c>
      <c r="E51" s="3">
        <v>15</v>
      </c>
      <c r="F51" s="3">
        <v>15</v>
      </c>
      <c r="G51" s="3">
        <v>18</v>
      </c>
      <c r="H51" s="55">
        <f t="shared" si="1"/>
        <v>48</v>
      </c>
      <c r="I51" s="55">
        <v>16</v>
      </c>
    </row>
    <row r="52" spans="1:9" s="15" customFormat="1" ht="15" customHeight="1">
      <c r="A52" s="3">
        <v>5</v>
      </c>
      <c r="B52" s="3">
        <v>12</v>
      </c>
      <c r="C52" s="91" t="str">
        <f>VLOOKUP(B52,'База дартс'!$A$6:$E$256,2,FALSE)</f>
        <v>Лагирев Дмитрий</v>
      </c>
      <c r="D52" s="91" t="str">
        <f>VLOOKUP(B52,'База дартс'!$A$6:$E$256,3,FALSE)</f>
        <v>Управ-ие ЖКХ и гр.защиты населения</v>
      </c>
      <c r="E52" s="3">
        <v>15</v>
      </c>
      <c r="F52" s="3">
        <v>20</v>
      </c>
      <c r="G52" s="3">
        <v>9</v>
      </c>
      <c r="H52" s="55">
        <f t="shared" si="1"/>
        <v>44</v>
      </c>
      <c r="I52" s="55">
        <v>17</v>
      </c>
    </row>
    <row r="53" spans="1:9" s="15" customFormat="1" ht="15" customHeight="1">
      <c r="A53" s="3">
        <v>2</v>
      </c>
      <c r="B53" s="3">
        <v>9</v>
      </c>
      <c r="C53" s="91" t="str">
        <f>VLOOKUP(B53,'База дартс'!$A$6:$E$256,2,FALSE)</f>
        <v>Черемушкин Евгений</v>
      </c>
      <c r="D53" s="91" t="str">
        <f>VLOOKUP(B53,'База дартс'!$A$6:$E$256,3,FALSE)</f>
        <v>Мин-во образования</v>
      </c>
      <c r="E53" s="3">
        <v>13</v>
      </c>
      <c r="F53" s="3">
        <v>12</v>
      </c>
      <c r="G53" s="3">
        <v>16</v>
      </c>
      <c r="H53" s="55">
        <f t="shared" si="1"/>
        <v>41</v>
      </c>
      <c r="I53" s="55">
        <v>18</v>
      </c>
    </row>
    <row r="54" spans="1:9" s="15" customFormat="1" ht="15" customHeight="1">
      <c r="A54" s="2"/>
      <c r="B54" s="2"/>
      <c r="E54" s="2"/>
      <c r="F54" s="2"/>
      <c r="G54" s="2"/>
      <c r="H54" s="92"/>
      <c r="I54" s="92"/>
    </row>
    <row r="55" spans="1:9" s="15" customFormat="1" ht="15" customHeight="1">
      <c r="A55" s="2"/>
      <c r="B55" s="2"/>
      <c r="E55" s="2"/>
      <c r="F55" s="2"/>
      <c r="G55" s="2"/>
      <c r="H55" s="92"/>
      <c r="I55" s="92"/>
    </row>
    <row r="56" spans="1:9" s="15" customFormat="1" ht="15" customHeight="1">
      <c r="A56" s="2"/>
      <c r="B56" s="2"/>
      <c r="E56" s="2"/>
      <c r="F56" s="2"/>
      <c r="G56" s="2"/>
      <c r="H56" s="92"/>
      <c r="I56" s="92"/>
    </row>
    <row r="57" spans="1:9" s="15" customFormat="1" ht="15" customHeight="1">
      <c r="A57" s="2"/>
      <c r="B57" s="2"/>
      <c r="E57" s="2"/>
      <c r="F57" s="2"/>
      <c r="G57" s="2"/>
      <c r="H57" s="92"/>
      <c r="I57" s="92"/>
    </row>
    <row r="58" spans="1:9" s="15" customFormat="1" ht="15" customHeight="1">
      <c r="A58" s="2"/>
      <c r="B58" s="2"/>
      <c r="E58" s="2"/>
      <c r="F58" s="2"/>
      <c r="G58" s="2"/>
      <c r="H58" s="92"/>
      <c r="I58" s="92"/>
    </row>
    <row r="59" spans="1:9" s="15" customFormat="1" ht="15" customHeight="1">
      <c r="A59" s="2"/>
      <c r="B59" s="2"/>
      <c r="E59" s="2"/>
      <c r="F59" s="2"/>
      <c r="G59" s="2"/>
      <c r="H59" s="92"/>
      <c r="I59" s="92"/>
    </row>
    <row r="60" spans="1:9" s="15" customFormat="1" ht="15" customHeight="1">
      <c r="A60" s="2"/>
      <c r="B60" s="2"/>
      <c r="E60" s="2"/>
      <c r="F60" s="2"/>
      <c r="G60" s="2"/>
      <c r="H60" s="92"/>
      <c r="I60" s="92"/>
    </row>
    <row r="61" spans="1:9" s="15" customFormat="1" ht="15" customHeight="1">
      <c r="A61" s="2"/>
      <c r="B61" s="2"/>
      <c r="E61" s="2"/>
      <c r="F61" s="2"/>
      <c r="G61" s="2"/>
      <c r="H61" s="92"/>
      <c r="I61" s="92"/>
    </row>
    <row r="62" spans="1:9" s="15" customFormat="1" ht="15" customHeight="1">
      <c r="A62" s="2"/>
      <c r="B62" s="2"/>
      <c r="E62" s="2"/>
      <c r="F62" s="2"/>
      <c r="G62" s="2"/>
      <c r="H62" s="92"/>
      <c r="I62" s="92"/>
    </row>
    <row r="63" spans="1:9" s="15" customFormat="1" ht="15" customHeight="1">
      <c r="A63" s="2"/>
      <c r="B63" s="2"/>
      <c r="E63" s="2"/>
      <c r="F63" s="2"/>
      <c r="G63" s="2"/>
      <c r="H63" s="92"/>
      <c r="I63" s="92"/>
    </row>
    <row r="64" spans="1:9" s="15" customFormat="1" ht="15" customHeight="1">
      <c r="A64" s="2"/>
      <c r="B64" s="2"/>
      <c r="E64" s="2"/>
      <c r="F64" s="2"/>
      <c r="G64" s="2"/>
      <c r="H64" s="92"/>
      <c r="I64" s="92"/>
    </row>
  </sheetData>
  <sheetProtection password="C628" sheet="1" formatCells="0" formatColumns="0" formatRows="0" insertColumns="0" insertRows="0" insertHyperlinks="0" deleteColumns="0" deleteRows="0"/>
  <mergeCells count="18">
    <mergeCell ref="A4:I4"/>
    <mergeCell ref="A33:I33"/>
    <mergeCell ref="A5:A6"/>
    <mergeCell ref="B5:B6"/>
    <mergeCell ref="C5:C6"/>
    <mergeCell ref="D5:D6"/>
    <mergeCell ref="E5:G5"/>
    <mergeCell ref="H5:H6"/>
    <mergeCell ref="I5:I6"/>
    <mergeCell ref="A1:I1"/>
    <mergeCell ref="B34:B35"/>
    <mergeCell ref="C34:C35"/>
    <mergeCell ref="D34:D35"/>
    <mergeCell ref="H34:H35"/>
    <mergeCell ref="I34:I35"/>
    <mergeCell ref="E34:G34"/>
    <mergeCell ref="A34:A35"/>
    <mergeCell ref="A3:I3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34"/>
  <sheetViews>
    <sheetView view="pageBreakPreview" zoomScaleSheetLayoutView="100" zoomScalePageLayoutView="0" workbookViewId="0" topLeftCell="A10">
      <selection activeCell="A21" sqref="A21"/>
    </sheetView>
  </sheetViews>
  <sheetFormatPr defaultColWidth="9.00390625" defaultRowHeight="12.75"/>
  <cols>
    <col min="1" max="1" width="59.375" style="38" customWidth="1"/>
    <col min="2" max="2" width="15.25390625" style="27" customWidth="1"/>
    <col min="3" max="3" width="8.875" style="27" customWidth="1"/>
    <col min="4" max="4" width="18.00390625" style="27" customWidth="1"/>
    <col min="5" max="5" width="11.875" style="38" customWidth="1"/>
    <col min="6" max="6" width="9.125" style="38" customWidth="1"/>
    <col min="7" max="7" width="0" style="38" hidden="1" customWidth="1"/>
    <col min="8" max="8" width="4.875" style="27" hidden="1" customWidth="1"/>
    <col min="9" max="34" width="4.625" style="27" hidden="1" customWidth="1"/>
    <col min="35" max="47" width="4.625" style="38" hidden="1" customWidth="1"/>
    <col min="48" max="16384" width="9.125" style="38" customWidth="1"/>
  </cols>
  <sheetData>
    <row r="1" spans="1:47" ht="18.75" customHeight="1">
      <c r="A1" s="169" t="s">
        <v>67</v>
      </c>
      <c r="B1" s="169"/>
      <c r="C1" s="169"/>
      <c r="D1" s="169"/>
      <c r="E1" s="44"/>
      <c r="H1" s="46">
        <v>1</v>
      </c>
      <c r="I1" s="46">
        <v>2</v>
      </c>
      <c r="J1" s="46">
        <v>3</v>
      </c>
      <c r="K1" s="46">
        <v>4</v>
      </c>
      <c r="L1" s="46">
        <v>5</v>
      </c>
      <c r="M1" s="46">
        <v>6</v>
      </c>
      <c r="N1" s="46">
        <v>7</v>
      </c>
      <c r="O1" s="46">
        <v>8</v>
      </c>
      <c r="P1" s="46">
        <v>9</v>
      </c>
      <c r="Q1" s="46">
        <v>10</v>
      </c>
      <c r="R1" s="46">
        <v>11</v>
      </c>
      <c r="S1" s="46">
        <v>12</v>
      </c>
      <c r="T1" s="46">
        <v>13</v>
      </c>
      <c r="U1" s="46">
        <v>14</v>
      </c>
      <c r="V1" s="46">
        <v>15</v>
      </c>
      <c r="W1" s="46">
        <v>16</v>
      </c>
      <c r="X1" s="46">
        <v>17</v>
      </c>
      <c r="Y1" s="46">
        <v>18</v>
      </c>
      <c r="Z1" s="46">
        <v>19</v>
      </c>
      <c r="AA1" s="46">
        <v>20</v>
      </c>
      <c r="AB1" s="46">
        <v>21</v>
      </c>
      <c r="AC1" s="46">
        <v>22</v>
      </c>
      <c r="AD1" s="46">
        <v>23</v>
      </c>
      <c r="AE1" s="46">
        <v>24</v>
      </c>
      <c r="AF1" s="46">
        <v>25</v>
      </c>
      <c r="AG1" s="46">
        <v>26</v>
      </c>
      <c r="AH1" s="46">
        <v>27</v>
      </c>
      <c r="AI1" s="47">
        <v>28</v>
      </c>
      <c r="AJ1" s="47">
        <v>29</v>
      </c>
      <c r="AK1" s="46">
        <v>30</v>
      </c>
      <c r="AL1" s="47">
        <v>31</v>
      </c>
      <c r="AM1" s="47">
        <v>32</v>
      </c>
      <c r="AN1" s="46">
        <v>33</v>
      </c>
      <c r="AO1" s="47">
        <v>34</v>
      </c>
      <c r="AP1" s="47">
        <v>35</v>
      </c>
      <c r="AQ1" s="46">
        <v>36</v>
      </c>
      <c r="AR1" s="47">
        <v>37</v>
      </c>
      <c r="AS1" s="47">
        <v>38</v>
      </c>
      <c r="AT1" s="46">
        <v>39</v>
      </c>
      <c r="AU1" s="47">
        <v>40</v>
      </c>
    </row>
    <row r="2" spans="1:47" ht="18.75" customHeight="1">
      <c r="A2" s="169" t="s">
        <v>191</v>
      </c>
      <c r="B2" s="169"/>
      <c r="C2" s="169"/>
      <c r="D2" s="169"/>
      <c r="E2" s="44"/>
      <c r="H2" s="46">
        <v>300</v>
      </c>
      <c r="I2" s="46">
        <v>270</v>
      </c>
      <c r="J2" s="46">
        <v>245</v>
      </c>
      <c r="K2" s="46">
        <v>225</v>
      </c>
      <c r="L2" s="46">
        <v>210</v>
      </c>
      <c r="M2" s="46">
        <v>200</v>
      </c>
      <c r="N2" s="46">
        <v>190</v>
      </c>
      <c r="O2" s="46">
        <v>180</v>
      </c>
      <c r="P2" s="46">
        <v>170</v>
      </c>
      <c r="Q2" s="46">
        <v>160</v>
      </c>
      <c r="R2" s="46">
        <v>150</v>
      </c>
      <c r="S2" s="46">
        <v>145</v>
      </c>
      <c r="T2" s="46">
        <v>140</v>
      </c>
      <c r="U2" s="46">
        <v>135</v>
      </c>
      <c r="V2" s="46">
        <v>130</v>
      </c>
      <c r="W2" s="46">
        <v>125</v>
      </c>
      <c r="X2" s="46">
        <v>120</v>
      </c>
      <c r="Y2" s="46">
        <v>115</v>
      </c>
      <c r="Z2" s="46">
        <v>110</v>
      </c>
      <c r="AA2" s="46">
        <v>105</v>
      </c>
      <c r="AB2" s="46">
        <v>100</v>
      </c>
      <c r="AC2" s="46">
        <v>96</v>
      </c>
      <c r="AD2" s="46">
        <v>92</v>
      </c>
      <c r="AE2" s="46">
        <v>88</v>
      </c>
      <c r="AF2" s="46">
        <v>84</v>
      </c>
      <c r="AG2" s="46">
        <v>80</v>
      </c>
      <c r="AH2" s="46">
        <v>76</v>
      </c>
      <c r="AI2" s="47">
        <v>72</v>
      </c>
      <c r="AJ2" s="47">
        <v>68</v>
      </c>
      <c r="AK2" s="47">
        <v>64</v>
      </c>
      <c r="AL2" s="47">
        <v>60</v>
      </c>
      <c r="AM2" s="47">
        <v>57</v>
      </c>
      <c r="AN2" s="47">
        <v>54</v>
      </c>
      <c r="AO2" s="47">
        <v>51</v>
      </c>
      <c r="AP2" s="47">
        <v>48</v>
      </c>
      <c r="AQ2" s="47">
        <v>45</v>
      </c>
      <c r="AR2" s="47">
        <v>42</v>
      </c>
      <c r="AS2" s="47">
        <v>39</v>
      </c>
      <c r="AT2" s="47">
        <v>36</v>
      </c>
      <c r="AU2" s="47">
        <v>33</v>
      </c>
    </row>
    <row r="3" spans="1:5" s="40" customFormat="1" ht="18.75" customHeight="1">
      <c r="A3" s="39"/>
      <c r="B3" s="168" t="s">
        <v>71</v>
      </c>
      <c r="C3" s="168"/>
      <c r="D3" s="168"/>
      <c r="E3" s="44"/>
    </row>
    <row r="4" spans="1:5" s="40" customFormat="1" ht="18.75" customHeight="1">
      <c r="A4" s="39"/>
      <c r="B4" s="39"/>
      <c r="C4" s="45"/>
      <c r="D4" s="45"/>
      <c r="E4" s="45"/>
    </row>
    <row r="5" spans="1:4" s="27" customFormat="1" ht="51.75" customHeight="1">
      <c r="A5" s="72" t="s">
        <v>18</v>
      </c>
      <c r="B5" s="72" t="s">
        <v>190</v>
      </c>
      <c r="C5" s="72" t="s">
        <v>23</v>
      </c>
      <c r="D5" s="72" t="s">
        <v>87</v>
      </c>
    </row>
    <row r="6" spans="1:34" s="41" customFormat="1" ht="18.75" customHeight="1">
      <c r="A6" s="167" t="s">
        <v>47</v>
      </c>
      <c r="B6" s="167"/>
      <c r="C6" s="167"/>
      <c r="D6" s="167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s="41" customFormat="1" ht="15.75">
      <c r="A7" s="74" t="s">
        <v>0</v>
      </c>
      <c r="B7" s="73">
        <f>'База ГТО'!F10</f>
        <v>855</v>
      </c>
      <c r="C7" s="73">
        <v>1</v>
      </c>
      <c r="D7" s="73">
        <f>LOOKUP(C7,$H$1:$AH$1:$H$2:$AH$2)</f>
        <v>300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s="41" customFormat="1" ht="31.5">
      <c r="A8" s="74" t="s">
        <v>2</v>
      </c>
      <c r="B8" s="73">
        <f>'База ГТО'!F20</f>
        <v>685</v>
      </c>
      <c r="C8" s="73">
        <v>2</v>
      </c>
      <c r="D8" s="73">
        <f>LOOKUP(C8,$H$1:$AH$1:$H$2:$AH$2)</f>
        <v>270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s="41" customFormat="1" ht="31.5">
      <c r="A9" s="74" t="s">
        <v>13</v>
      </c>
      <c r="B9" s="73">
        <f>'База ГТО'!F45</f>
        <v>608</v>
      </c>
      <c r="C9" s="73">
        <v>3</v>
      </c>
      <c r="D9" s="73">
        <f>LOOKUP(C9,$H$1:$AH$1:$H$2:$AH$2)</f>
        <v>245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41" customFormat="1" ht="15.75">
      <c r="A10" s="74" t="s">
        <v>5</v>
      </c>
      <c r="B10" s="73">
        <f>'База ГТО'!F25</f>
        <v>600</v>
      </c>
      <c r="C10" s="73">
        <v>4</v>
      </c>
      <c r="D10" s="73">
        <f>LOOKUP(C10,$H$1:$AH$1:$H$2:$AH$2)</f>
        <v>225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s="41" customFormat="1" ht="15.75">
      <c r="A11" s="74" t="s">
        <v>1</v>
      </c>
      <c r="B11" s="73">
        <f>'База ГТО'!F15</f>
        <v>456</v>
      </c>
      <c r="C11" s="73">
        <v>5</v>
      </c>
      <c r="D11" s="73">
        <f>LOOKUP(C11,$H$1:$AH$1:$H$2:$AH$2)</f>
        <v>210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1" customFormat="1" ht="31.5">
      <c r="A12" s="74" t="s">
        <v>6</v>
      </c>
      <c r="B12" s="73">
        <f>'База ГТО'!F30</f>
        <v>88</v>
      </c>
      <c r="C12" s="73">
        <v>6</v>
      </c>
      <c r="D12" s="73">
        <f>LOOKUP(C12,$H$1:$AH$1:$H$2:$AH$2)</f>
        <v>200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s="41" customFormat="1" ht="15.75">
      <c r="A13" s="74" t="s">
        <v>7</v>
      </c>
      <c r="B13" s="73" t="s">
        <v>208</v>
      </c>
      <c r="C13" s="73"/>
      <c r="D13" s="7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s="41" customFormat="1" ht="15.75">
      <c r="A14" s="74" t="s">
        <v>11</v>
      </c>
      <c r="B14" s="73" t="s">
        <v>208</v>
      </c>
      <c r="C14" s="73"/>
      <c r="D14" s="7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 s="41" customFormat="1" ht="18.75" customHeight="1">
      <c r="A15" s="166" t="s">
        <v>48</v>
      </c>
      <c r="B15" s="166"/>
      <c r="C15" s="166"/>
      <c r="D15" s="166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s="41" customFormat="1" ht="31.5">
      <c r="A16" s="74" t="s">
        <v>663</v>
      </c>
      <c r="B16" s="73">
        <f>'База ГТО'!F62</f>
        <v>750</v>
      </c>
      <c r="C16" s="73">
        <v>1</v>
      </c>
      <c r="D16" s="73">
        <f>LOOKUP(C16,$H$1:$AH$1:$H$2:$AH$2)</f>
        <v>300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41" customFormat="1" ht="63">
      <c r="A17" s="74" t="s">
        <v>86</v>
      </c>
      <c r="B17" s="73">
        <f>'База ГТО'!F77</f>
        <v>690</v>
      </c>
      <c r="C17" s="73">
        <v>2</v>
      </c>
      <c r="D17" s="73">
        <f>LOOKUP(C17,$H$1:$AH$1:$H$2:$AH$2)</f>
        <v>270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s="41" customFormat="1" ht="15.75">
      <c r="A18" s="74" t="s">
        <v>8</v>
      </c>
      <c r="B18" s="73">
        <f>'База ГТО'!F67</f>
        <v>645</v>
      </c>
      <c r="C18" s="73">
        <v>3</v>
      </c>
      <c r="D18" s="73">
        <f>LOOKUP(C18,$H$1:$AH$1:$H$2:$AH$2)</f>
        <v>245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s="41" customFormat="1" ht="15.75">
      <c r="A19" s="74" t="s">
        <v>3</v>
      </c>
      <c r="B19" s="73">
        <f>'База ГТО'!F52</f>
        <v>420</v>
      </c>
      <c r="C19" s="73">
        <v>4</v>
      </c>
      <c r="D19" s="73">
        <f>LOOKUP(C19,$H$1:$AH$1:$H$2:$AH$2)</f>
        <v>225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s="41" customFormat="1" ht="47.25">
      <c r="A20" s="74" t="s">
        <v>4</v>
      </c>
      <c r="B20" s="73">
        <f>'База ГТО'!F57</f>
        <v>406</v>
      </c>
      <c r="C20" s="73">
        <v>5</v>
      </c>
      <c r="D20" s="73">
        <f>LOOKUP(C20,$H$1:$AH$1:$H$2:$AH$2)</f>
        <v>210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s="41" customFormat="1" ht="15.75">
      <c r="A21" s="74" t="s">
        <v>16</v>
      </c>
      <c r="B21" s="73">
        <f>'База ГТО'!F97</f>
        <v>380</v>
      </c>
      <c r="C21" s="73">
        <v>6</v>
      </c>
      <c r="D21" s="73">
        <f>LOOKUP(C21,$H$1:$AH$1:$H$2:$AH$2)</f>
        <v>200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4" s="41" customFormat="1" ht="31.5">
      <c r="A22" s="74" t="s">
        <v>106</v>
      </c>
      <c r="B22" s="73" t="s">
        <v>208</v>
      </c>
      <c r="C22" s="73"/>
      <c r="D22" s="7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s="41" customFormat="1" ht="31.5">
      <c r="A23" s="74" t="s">
        <v>9</v>
      </c>
      <c r="B23" s="73" t="s">
        <v>208</v>
      </c>
      <c r="C23" s="73"/>
      <c r="D23" s="7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s="41" customFormat="1" ht="15.75">
      <c r="A24" s="74" t="s">
        <v>10</v>
      </c>
      <c r="B24" s="73" t="s">
        <v>208</v>
      </c>
      <c r="C24" s="73"/>
      <c r="D24" s="7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s="41" customFormat="1" ht="15.75">
      <c r="A25" s="74" t="s">
        <v>12</v>
      </c>
      <c r="B25" s="73" t="s">
        <v>208</v>
      </c>
      <c r="C25" s="73"/>
      <c r="D25" s="7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s="41" customFormat="1" ht="18.75" customHeight="1">
      <c r="A26" s="165" t="s">
        <v>49</v>
      </c>
      <c r="B26" s="165"/>
      <c r="C26" s="165"/>
      <c r="D26" s="165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s="41" customFormat="1" ht="35.25" customHeight="1">
      <c r="A27" s="74" t="s">
        <v>178</v>
      </c>
      <c r="B27" s="73">
        <f>'База ГТО'!F119</f>
        <v>725</v>
      </c>
      <c r="C27" s="73">
        <v>1</v>
      </c>
      <c r="D27" s="73">
        <f>LOOKUP(C27,$H$1:$AH$1:$H$2:$AH$2)</f>
        <v>300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s="41" customFormat="1" ht="33.75" customHeight="1">
      <c r="A28" s="75" t="s">
        <v>14</v>
      </c>
      <c r="B28" s="73">
        <f>'База ГТО'!F109</f>
        <v>542</v>
      </c>
      <c r="C28" s="73">
        <v>2</v>
      </c>
      <c r="D28" s="73">
        <f>LOOKUP(C28,$H$1:$AH$1:$H$2:$AH$2)</f>
        <v>270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s="41" customFormat="1" ht="34.5" customHeight="1">
      <c r="A29" s="74" t="s">
        <v>107</v>
      </c>
      <c r="B29" s="73">
        <f>'База ГТО'!F104</f>
        <v>363</v>
      </c>
      <c r="C29" s="73">
        <v>3</v>
      </c>
      <c r="D29" s="73">
        <f>LOOKUP(C29,$H$1:$AH$1:$H$2:$AH$2)</f>
        <v>245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s="41" customFormat="1" ht="33" customHeight="1">
      <c r="A30" s="75" t="s">
        <v>15</v>
      </c>
      <c r="B30" s="73" t="s">
        <v>208</v>
      </c>
      <c r="C30" s="73"/>
      <c r="D30" s="7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2:34" s="41" customFormat="1" ht="15.75">
      <c r="B31" s="43"/>
      <c r="C31" s="43"/>
      <c r="D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ht="15">
      <c r="A32" s="38" t="s">
        <v>27</v>
      </c>
    </row>
    <row r="34" s="38" customFormat="1" ht="19.5" customHeight="1">
      <c r="A34" s="38" t="s">
        <v>28</v>
      </c>
    </row>
  </sheetData>
  <sheetProtection password="C628" sheet="1" formatCells="0" formatColumns="0" formatRows="0" insertColumns="0" insertRows="0" insertHyperlinks="0" deleteColumns="0" deleteRows="0"/>
  <mergeCells count="6">
    <mergeCell ref="A26:D26"/>
    <mergeCell ref="A15:D15"/>
    <mergeCell ref="A6:D6"/>
    <mergeCell ref="B3:D3"/>
    <mergeCell ref="A1:D1"/>
    <mergeCell ref="A2:D2"/>
  </mergeCells>
  <printOptions/>
  <pageMargins left="0.15748031496062992" right="0.1968503937007874" top="0.15748031496062992" bottom="0.15748031496062992" header="0.31496062992125984" footer="0.15748031496062992"/>
  <pageSetup fitToHeight="1" fitToWidth="1" horizontalDpi="600" verticalDpi="600" orientation="portrait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34"/>
  <sheetViews>
    <sheetView view="pageBreakPreview" zoomScaleSheetLayoutView="100" zoomScalePageLayoutView="0" workbookViewId="0" topLeftCell="A1">
      <selection activeCell="BC9" sqref="BC9"/>
    </sheetView>
  </sheetViews>
  <sheetFormatPr defaultColWidth="9.00390625" defaultRowHeight="12.75"/>
  <cols>
    <col min="1" max="1" width="59.375" style="38" customWidth="1"/>
    <col min="2" max="2" width="15.25390625" style="27" customWidth="1"/>
    <col min="3" max="3" width="8.875" style="27" customWidth="1"/>
    <col min="4" max="4" width="18.00390625" style="27" customWidth="1"/>
    <col min="5" max="5" width="11.875" style="38" customWidth="1"/>
    <col min="6" max="7" width="9.125" style="38" customWidth="1"/>
    <col min="8" max="8" width="4.875" style="27" hidden="1" customWidth="1"/>
    <col min="9" max="34" width="4.625" style="27" hidden="1" customWidth="1"/>
    <col min="35" max="47" width="4.625" style="38" hidden="1" customWidth="1"/>
    <col min="48" max="16384" width="9.125" style="38" customWidth="1"/>
  </cols>
  <sheetData>
    <row r="1" spans="1:47" ht="18.75" customHeight="1">
      <c r="A1" s="169" t="s">
        <v>67</v>
      </c>
      <c r="B1" s="169"/>
      <c r="C1" s="169"/>
      <c r="D1" s="169"/>
      <c r="E1" s="44"/>
      <c r="H1" s="46">
        <v>1</v>
      </c>
      <c r="I1" s="46">
        <v>2</v>
      </c>
      <c r="J1" s="46">
        <v>3</v>
      </c>
      <c r="K1" s="46">
        <v>4</v>
      </c>
      <c r="L1" s="46">
        <v>5</v>
      </c>
      <c r="M1" s="46">
        <v>6</v>
      </c>
      <c r="N1" s="46">
        <v>7</v>
      </c>
      <c r="O1" s="46">
        <v>8</v>
      </c>
      <c r="P1" s="46">
        <v>9</v>
      </c>
      <c r="Q1" s="46">
        <v>10</v>
      </c>
      <c r="R1" s="46">
        <v>11</v>
      </c>
      <c r="S1" s="46">
        <v>12</v>
      </c>
      <c r="T1" s="46">
        <v>13</v>
      </c>
      <c r="U1" s="46">
        <v>14</v>
      </c>
      <c r="V1" s="46">
        <v>15</v>
      </c>
      <c r="W1" s="46">
        <v>16</v>
      </c>
      <c r="X1" s="46">
        <v>17</v>
      </c>
      <c r="Y1" s="46">
        <v>18</v>
      </c>
      <c r="Z1" s="46">
        <v>19</v>
      </c>
      <c r="AA1" s="46">
        <v>20</v>
      </c>
      <c r="AB1" s="46">
        <v>21</v>
      </c>
      <c r="AC1" s="46">
        <v>22</v>
      </c>
      <c r="AD1" s="46">
        <v>23</v>
      </c>
      <c r="AE1" s="46">
        <v>24</v>
      </c>
      <c r="AF1" s="46">
        <v>25</v>
      </c>
      <c r="AG1" s="46">
        <v>26</v>
      </c>
      <c r="AH1" s="46">
        <v>27</v>
      </c>
      <c r="AI1" s="47">
        <v>28</v>
      </c>
      <c r="AJ1" s="47">
        <v>29</v>
      </c>
      <c r="AK1" s="46">
        <v>30</v>
      </c>
      <c r="AL1" s="47">
        <v>31</v>
      </c>
      <c r="AM1" s="47">
        <v>32</v>
      </c>
      <c r="AN1" s="46">
        <v>33</v>
      </c>
      <c r="AO1" s="47">
        <v>34</v>
      </c>
      <c r="AP1" s="47">
        <v>35</v>
      </c>
      <c r="AQ1" s="46">
        <v>36</v>
      </c>
      <c r="AR1" s="47">
        <v>37</v>
      </c>
      <c r="AS1" s="47">
        <v>38</v>
      </c>
      <c r="AT1" s="46">
        <v>39</v>
      </c>
      <c r="AU1" s="47">
        <v>40</v>
      </c>
    </row>
    <row r="2" spans="1:47" ht="18.75" customHeight="1">
      <c r="A2" s="169" t="s">
        <v>126</v>
      </c>
      <c r="B2" s="169"/>
      <c r="C2" s="169"/>
      <c r="D2" s="169"/>
      <c r="E2" s="44"/>
      <c r="H2" s="46">
        <v>300</v>
      </c>
      <c r="I2" s="46">
        <v>270</v>
      </c>
      <c r="J2" s="46">
        <v>245</v>
      </c>
      <c r="K2" s="46">
        <v>225</v>
      </c>
      <c r="L2" s="46">
        <v>210</v>
      </c>
      <c r="M2" s="46">
        <v>200</v>
      </c>
      <c r="N2" s="46">
        <v>190</v>
      </c>
      <c r="O2" s="46">
        <v>180</v>
      </c>
      <c r="P2" s="46">
        <v>170</v>
      </c>
      <c r="Q2" s="46">
        <v>160</v>
      </c>
      <c r="R2" s="46">
        <v>150</v>
      </c>
      <c r="S2" s="46">
        <v>145</v>
      </c>
      <c r="T2" s="46">
        <v>140</v>
      </c>
      <c r="U2" s="46">
        <v>135</v>
      </c>
      <c r="V2" s="46">
        <v>130</v>
      </c>
      <c r="W2" s="46">
        <v>125</v>
      </c>
      <c r="X2" s="46">
        <v>120</v>
      </c>
      <c r="Y2" s="46">
        <v>115</v>
      </c>
      <c r="Z2" s="46">
        <v>110</v>
      </c>
      <c r="AA2" s="46">
        <v>105</v>
      </c>
      <c r="AB2" s="46">
        <v>100</v>
      </c>
      <c r="AC2" s="46">
        <v>96</v>
      </c>
      <c r="AD2" s="46">
        <v>92</v>
      </c>
      <c r="AE2" s="46">
        <v>88</v>
      </c>
      <c r="AF2" s="46">
        <v>84</v>
      </c>
      <c r="AG2" s="46">
        <v>80</v>
      </c>
      <c r="AH2" s="46">
        <v>76</v>
      </c>
      <c r="AI2" s="47">
        <v>72</v>
      </c>
      <c r="AJ2" s="47">
        <v>68</v>
      </c>
      <c r="AK2" s="47">
        <v>64</v>
      </c>
      <c r="AL2" s="47">
        <v>60</v>
      </c>
      <c r="AM2" s="47">
        <v>57</v>
      </c>
      <c r="AN2" s="47">
        <v>54</v>
      </c>
      <c r="AO2" s="47">
        <v>51</v>
      </c>
      <c r="AP2" s="47">
        <v>48</v>
      </c>
      <c r="AQ2" s="47">
        <v>45</v>
      </c>
      <c r="AR2" s="47">
        <v>42</v>
      </c>
      <c r="AS2" s="47">
        <v>39</v>
      </c>
      <c r="AT2" s="47">
        <v>36</v>
      </c>
      <c r="AU2" s="47">
        <v>33</v>
      </c>
    </row>
    <row r="3" spans="1:5" s="40" customFormat="1" ht="18.75" customHeight="1">
      <c r="A3" s="39"/>
      <c r="B3" s="168" t="s">
        <v>71</v>
      </c>
      <c r="C3" s="168"/>
      <c r="D3" s="168"/>
      <c r="E3" s="44"/>
    </row>
    <row r="4" spans="1:5" s="40" customFormat="1" ht="18.75" customHeight="1">
      <c r="A4" s="39"/>
      <c r="B4" s="39"/>
      <c r="C4" s="45"/>
      <c r="D4" s="45"/>
      <c r="E4" s="45"/>
    </row>
    <row r="5" spans="1:4" s="27" customFormat="1" ht="51.75" customHeight="1">
      <c r="A5" s="72" t="s">
        <v>18</v>
      </c>
      <c r="B5" s="72" t="s">
        <v>85</v>
      </c>
      <c r="C5" s="72" t="s">
        <v>23</v>
      </c>
      <c r="D5" s="72" t="s">
        <v>87</v>
      </c>
    </row>
    <row r="6" spans="1:34" s="41" customFormat="1" ht="18.75" customHeight="1">
      <c r="A6" s="167" t="s">
        <v>47</v>
      </c>
      <c r="B6" s="167"/>
      <c r="C6" s="167"/>
      <c r="D6" s="167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s="41" customFormat="1" ht="15.75">
      <c r="A7" s="74" t="s">
        <v>5</v>
      </c>
      <c r="B7" s="73">
        <f>'База дартс'!F17</f>
        <v>145</v>
      </c>
      <c r="C7" s="73">
        <v>1</v>
      </c>
      <c r="D7" s="73">
        <f>LOOKUP(C7,$H$1:$AH$1:$H$2:$AH$2)</f>
        <v>300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s="41" customFormat="1" ht="31.5">
      <c r="A8" s="74" t="s">
        <v>2</v>
      </c>
      <c r="B8" s="73">
        <f>'База дартс'!F14</f>
        <v>116</v>
      </c>
      <c r="C8" s="73">
        <v>2</v>
      </c>
      <c r="D8" s="73">
        <f>LOOKUP(C8,$H$1:$AH$1:$H$2:$AH$2)</f>
        <v>270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s="41" customFormat="1" ht="31.5">
      <c r="A9" s="74" t="s">
        <v>6</v>
      </c>
      <c r="B9" s="73">
        <f>'База дартс'!F20</f>
        <v>115</v>
      </c>
      <c r="C9" s="73">
        <v>3</v>
      </c>
      <c r="D9" s="73">
        <f>LOOKUP(C9,$H$1:$AH$1:$H$2:$AH$2)</f>
        <v>245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41" customFormat="1" ht="31.5">
      <c r="A10" s="74" t="s">
        <v>13</v>
      </c>
      <c r="B10" s="73">
        <f>'База дартс'!F29</f>
        <v>113</v>
      </c>
      <c r="C10" s="73">
        <v>4</v>
      </c>
      <c r="D10" s="73">
        <f>LOOKUP(C10,$H$1:$AH$1:$H$2:$AH$2)</f>
        <v>225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s="41" customFormat="1" ht="15.75">
      <c r="A11" s="74" t="s">
        <v>7</v>
      </c>
      <c r="B11" s="73">
        <f>'База дартс'!F23</f>
        <v>113</v>
      </c>
      <c r="C11" s="73">
        <v>4</v>
      </c>
      <c r="D11" s="73">
        <f>LOOKUP(C11,$H$1:$AH$1:$H$2:$AH$2)</f>
        <v>225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1" customFormat="1" ht="15.75">
      <c r="A12" s="74" t="s">
        <v>1</v>
      </c>
      <c r="B12" s="73">
        <f>'База дартс'!F11</f>
        <v>106</v>
      </c>
      <c r="C12" s="73">
        <v>6</v>
      </c>
      <c r="D12" s="73">
        <f>LOOKUP(C12,$H$1:$AH$1:$H$2:$AH$2)</f>
        <v>200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s="41" customFormat="1" ht="15.75">
      <c r="A13" s="74" t="s">
        <v>0</v>
      </c>
      <c r="B13" s="73">
        <f>'База дартс'!F8</f>
        <v>100</v>
      </c>
      <c r="C13" s="73">
        <v>7</v>
      </c>
      <c r="D13" s="73">
        <f>LOOKUP(C13,$H$1:$AH$1:$H$2:$AH$2)</f>
        <v>190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s="41" customFormat="1" ht="15.75">
      <c r="A14" s="74" t="s">
        <v>11</v>
      </c>
      <c r="B14" s="73">
        <f>'База дартс'!F26</f>
        <v>94</v>
      </c>
      <c r="C14" s="73">
        <v>8</v>
      </c>
      <c r="D14" s="73">
        <f>LOOKUP(C14,$H$1:$AH$1:$H$2:$AH$2)</f>
        <v>180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 s="41" customFormat="1" ht="18.75" customHeight="1">
      <c r="A15" s="166" t="s">
        <v>48</v>
      </c>
      <c r="B15" s="166"/>
      <c r="C15" s="166"/>
      <c r="D15" s="166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s="41" customFormat="1" ht="18" customHeight="1">
      <c r="A16" s="74" t="s">
        <v>16</v>
      </c>
      <c r="B16" s="73">
        <f>'База дартс'!F61</f>
        <v>128</v>
      </c>
      <c r="C16" s="73">
        <v>1</v>
      </c>
      <c r="D16" s="73">
        <f>LOOKUP(C16,$H$1:$AH$1:$H$2:$AH$2)</f>
        <v>300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41" customFormat="1" ht="15.75">
      <c r="A17" s="74" t="s">
        <v>8</v>
      </c>
      <c r="B17" s="73">
        <f>'База дартс'!F46</f>
        <v>115</v>
      </c>
      <c r="C17" s="73">
        <v>2</v>
      </c>
      <c r="D17" s="73">
        <f>LOOKUP(C17,$H$1:$AH$1:$H$2:$AH$2)</f>
        <v>270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s="41" customFormat="1" ht="47.25">
      <c r="A18" s="74" t="s">
        <v>4</v>
      </c>
      <c r="B18" s="73">
        <f>'База дартс'!F37</f>
        <v>107</v>
      </c>
      <c r="C18" s="73">
        <v>3</v>
      </c>
      <c r="D18" s="73">
        <f>LOOKUP(C18,$H$1:$AH$1:$H$2:$AH$2)</f>
        <v>245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s="41" customFormat="1" ht="15.75">
      <c r="A19" s="74" t="s">
        <v>3</v>
      </c>
      <c r="B19" s="73">
        <f>'База дартс'!F34</f>
        <v>105</v>
      </c>
      <c r="C19" s="73">
        <v>4</v>
      </c>
      <c r="D19" s="73">
        <f>LOOKUP(C19,$H$1:$AH$1:$H$2:$AH$2)</f>
        <v>225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s="41" customFormat="1" ht="19.5" customHeight="1">
      <c r="A20" s="74" t="s">
        <v>10</v>
      </c>
      <c r="B20" s="73">
        <f>'База дартс'!F55</f>
        <v>103</v>
      </c>
      <c r="C20" s="73">
        <v>5</v>
      </c>
      <c r="D20" s="73">
        <f>LOOKUP(C20,$H$1:$AH$1:$H$2:$AH$2)</f>
        <v>210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s="41" customFormat="1" ht="33" customHeight="1">
      <c r="A21" s="74" t="s">
        <v>106</v>
      </c>
      <c r="B21" s="73">
        <f>'База дартс'!F49</f>
        <v>98</v>
      </c>
      <c r="C21" s="73">
        <v>6</v>
      </c>
      <c r="D21" s="73">
        <f>LOOKUP(C21,$H$1:$AH$1:$H$2:$AH$2)</f>
        <v>200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4" s="41" customFormat="1" ht="33.75" customHeight="1">
      <c r="A22" s="74" t="s">
        <v>663</v>
      </c>
      <c r="B22" s="73">
        <f>'База дартс'!F40</f>
        <v>97</v>
      </c>
      <c r="C22" s="73">
        <v>7</v>
      </c>
      <c r="D22" s="73">
        <f>LOOKUP(C22,$H$1:$AH$1:$H$2:$AH$2)</f>
        <v>190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s="41" customFormat="1" ht="21" customHeight="1">
      <c r="A23" s="74" t="s">
        <v>12</v>
      </c>
      <c r="B23" s="73">
        <f>'База дартс'!F58</f>
        <v>97</v>
      </c>
      <c r="C23" s="73">
        <v>7</v>
      </c>
      <c r="D23" s="73">
        <f>LOOKUP(C23,$H$1:$AH$1:$H$2:$AH$2)</f>
        <v>190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s="41" customFormat="1" ht="31.5">
      <c r="A24" s="74" t="s">
        <v>9</v>
      </c>
      <c r="B24" s="73">
        <f>'База дартс'!F52</f>
        <v>90</v>
      </c>
      <c r="C24" s="73">
        <v>9</v>
      </c>
      <c r="D24" s="73">
        <f>LOOKUP(C24,$H$1:$AH$1:$H$2:$AH$2)</f>
        <v>170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s="41" customFormat="1" ht="63">
      <c r="A25" s="74" t="s">
        <v>86</v>
      </c>
      <c r="B25" s="73">
        <f>'База дартс'!F43</f>
        <v>88</v>
      </c>
      <c r="C25" s="73">
        <v>10</v>
      </c>
      <c r="D25" s="73">
        <f>LOOKUP(C25,$H$1:$AH$1:$H$2:$AH$2)</f>
        <v>160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s="41" customFormat="1" ht="18.75" customHeight="1">
      <c r="A26" s="165" t="s">
        <v>49</v>
      </c>
      <c r="B26" s="165"/>
      <c r="C26" s="165"/>
      <c r="D26" s="165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s="41" customFormat="1" ht="31.5">
      <c r="A27" s="74" t="s">
        <v>107</v>
      </c>
      <c r="B27" s="73">
        <f>'База дартс'!F66</f>
        <v>118</v>
      </c>
      <c r="C27" s="73">
        <v>1</v>
      </c>
      <c r="D27" s="73">
        <f>LOOKUP(C27,$H$1:$AH$1:$H$2:$AH$2)</f>
        <v>300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s="41" customFormat="1" ht="31.5">
      <c r="A28" s="74" t="s">
        <v>178</v>
      </c>
      <c r="B28" s="73">
        <f>'База дартс'!F75</f>
        <v>111</v>
      </c>
      <c r="C28" s="73">
        <v>2</v>
      </c>
      <c r="D28" s="73">
        <f>LOOKUP(C28,$H$1:$AH$1:$H$2:$AH$2)</f>
        <v>270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s="41" customFormat="1" ht="31.5">
      <c r="A29" s="75" t="s">
        <v>14</v>
      </c>
      <c r="B29" s="73">
        <f>'База дартс'!F69</f>
        <v>106</v>
      </c>
      <c r="C29" s="73">
        <v>3</v>
      </c>
      <c r="D29" s="73">
        <f>LOOKUP(C29,$H$1:$AH$1:$H$2:$AH$2)</f>
        <v>245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s="41" customFormat="1" ht="31.5">
      <c r="A30" s="75" t="s">
        <v>15</v>
      </c>
      <c r="B30" s="73">
        <f>'База дартс'!F72</f>
        <v>97</v>
      </c>
      <c r="C30" s="73">
        <v>4</v>
      </c>
      <c r="D30" s="73">
        <f>LOOKUP(C30,$H$1:$AH$1:$H$2:$AH$2)</f>
        <v>225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2:34" s="41" customFormat="1" ht="15.75">
      <c r="B31" s="43"/>
      <c r="C31" s="43"/>
      <c r="D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ht="15">
      <c r="A32" s="38" t="s">
        <v>27</v>
      </c>
    </row>
    <row r="34" ht="19.5" customHeight="1">
      <c r="A34" s="38" t="s">
        <v>28</v>
      </c>
    </row>
  </sheetData>
  <sheetProtection password="C628" sheet="1" formatCells="0" formatColumns="0" formatRows="0" insertColumns="0" insertRows="0" insertHyperlinks="0" deleteColumns="0" deleteRows="0"/>
  <mergeCells count="6">
    <mergeCell ref="A1:D1"/>
    <mergeCell ref="A2:D2"/>
    <mergeCell ref="B3:D3"/>
    <mergeCell ref="A6:D6"/>
    <mergeCell ref="A15:D15"/>
    <mergeCell ref="A26:D26"/>
  </mergeCells>
  <printOptions/>
  <pageMargins left="0.15748031496062992" right="0.1968503937007874" top="0.15748031496062992" bottom="0.15748031496062992" header="0.31496062992125984" footer="0.15748031496062992"/>
  <pageSetup fitToHeight="1" fitToWidth="1" horizontalDpi="600" verticalDpi="600" orientation="portrait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35"/>
  <sheetViews>
    <sheetView view="pageBreakPreview" zoomScaleSheetLayoutView="100" zoomScalePageLayoutView="0" workbookViewId="0" topLeftCell="A1">
      <selection activeCell="BB10" sqref="BB10"/>
    </sheetView>
  </sheetViews>
  <sheetFormatPr defaultColWidth="9.00390625" defaultRowHeight="12.75"/>
  <cols>
    <col min="1" max="1" width="76.25390625" style="38" customWidth="1"/>
    <col min="2" max="2" width="12.00390625" style="27" customWidth="1"/>
    <col min="3" max="3" width="20.375" style="27" customWidth="1"/>
    <col min="4" max="4" width="11.875" style="38" customWidth="1"/>
    <col min="5" max="6" width="9.125" style="38" customWidth="1"/>
    <col min="7" max="7" width="4.875" style="27" hidden="1" customWidth="1"/>
    <col min="8" max="33" width="4.625" style="27" hidden="1" customWidth="1"/>
    <col min="34" max="46" width="4.625" style="38" hidden="1" customWidth="1"/>
    <col min="47" max="16384" width="9.125" style="38" customWidth="1"/>
  </cols>
  <sheetData>
    <row r="1" spans="1:4" s="1" customFormat="1" ht="18.75">
      <c r="A1" s="164" t="s">
        <v>26</v>
      </c>
      <c r="B1" s="164"/>
      <c r="C1" s="164"/>
      <c r="D1" s="164"/>
    </row>
    <row r="2" spans="1:4" s="1" customFormat="1" ht="18.75">
      <c r="A2" s="9"/>
      <c r="B2" s="187"/>
      <c r="C2" s="187"/>
      <c r="D2" s="9"/>
    </row>
    <row r="3" spans="1:46" ht="18.75" customHeight="1">
      <c r="A3" s="169" t="s">
        <v>67</v>
      </c>
      <c r="B3" s="169"/>
      <c r="C3" s="169"/>
      <c r="D3" s="44"/>
      <c r="G3" s="46">
        <v>1</v>
      </c>
      <c r="H3" s="46">
        <v>2</v>
      </c>
      <c r="I3" s="46">
        <v>3</v>
      </c>
      <c r="J3" s="46">
        <v>4</v>
      </c>
      <c r="K3" s="46">
        <v>5</v>
      </c>
      <c r="L3" s="46">
        <v>6</v>
      </c>
      <c r="M3" s="46">
        <v>7</v>
      </c>
      <c r="N3" s="46">
        <v>8</v>
      </c>
      <c r="O3" s="46">
        <v>9</v>
      </c>
      <c r="P3" s="46">
        <v>10</v>
      </c>
      <c r="Q3" s="46">
        <v>11</v>
      </c>
      <c r="R3" s="46">
        <v>12</v>
      </c>
      <c r="S3" s="46">
        <v>13</v>
      </c>
      <c r="T3" s="46">
        <v>14</v>
      </c>
      <c r="U3" s="46">
        <v>15</v>
      </c>
      <c r="V3" s="46">
        <v>16</v>
      </c>
      <c r="W3" s="46">
        <v>17</v>
      </c>
      <c r="X3" s="46">
        <v>18</v>
      </c>
      <c r="Y3" s="46">
        <v>19</v>
      </c>
      <c r="Z3" s="46">
        <v>20</v>
      </c>
      <c r="AA3" s="46">
        <v>21</v>
      </c>
      <c r="AB3" s="46">
        <v>22</v>
      </c>
      <c r="AC3" s="46">
        <v>23</v>
      </c>
      <c r="AD3" s="46">
        <v>24</v>
      </c>
      <c r="AE3" s="46">
        <v>25</v>
      </c>
      <c r="AF3" s="46">
        <v>26</v>
      </c>
      <c r="AG3" s="46">
        <v>27</v>
      </c>
      <c r="AH3" s="47">
        <v>28</v>
      </c>
      <c r="AI3" s="47">
        <v>29</v>
      </c>
      <c r="AJ3" s="46">
        <v>30</v>
      </c>
      <c r="AK3" s="47">
        <v>31</v>
      </c>
      <c r="AL3" s="47">
        <v>32</v>
      </c>
      <c r="AM3" s="46">
        <v>33</v>
      </c>
      <c r="AN3" s="47">
        <v>34</v>
      </c>
      <c r="AO3" s="47">
        <v>35</v>
      </c>
      <c r="AP3" s="46">
        <v>36</v>
      </c>
      <c r="AQ3" s="47">
        <v>37</v>
      </c>
      <c r="AR3" s="47">
        <v>38</v>
      </c>
      <c r="AS3" s="46">
        <v>39</v>
      </c>
      <c r="AT3" s="47">
        <v>40</v>
      </c>
    </row>
    <row r="4" spans="1:46" ht="18.75" customHeight="1">
      <c r="A4" s="169" t="s">
        <v>133</v>
      </c>
      <c r="B4" s="169"/>
      <c r="C4" s="169"/>
      <c r="D4" s="44"/>
      <c r="G4" s="46">
        <v>300</v>
      </c>
      <c r="H4" s="46">
        <v>270</v>
      </c>
      <c r="I4" s="46">
        <v>245</v>
      </c>
      <c r="J4" s="46">
        <v>225</v>
      </c>
      <c r="K4" s="46">
        <v>210</v>
      </c>
      <c r="L4" s="46">
        <v>200</v>
      </c>
      <c r="M4" s="46">
        <v>190</v>
      </c>
      <c r="N4" s="46">
        <v>180</v>
      </c>
      <c r="O4" s="46">
        <v>170</v>
      </c>
      <c r="P4" s="46">
        <v>160</v>
      </c>
      <c r="Q4" s="46">
        <v>150</v>
      </c>
      <c r="R4" s="46">
        <v>145</v>
      </c>
      <c r="S4" s="46">
        <v>140</v>
      </c>
      <c r="T4" s="46">
        <v>135</v>
      </c>
      <c r="U4" s="46">
        <v>130</v>
      </c>
      <c r="V4" s="46">
        <v>125</v>
      </c>
      <c r="W4" s="46">
        <v>120</v>
      </c>
      <c r="X4" s="46">
        <v>115</v>
      </c>
      <c r="Y4" s="46">
        <v>110</v>
      </c>
      <c r="Z4" s="46">
        <v>105</v>
      </c>
      <c r="AA4" s="46">
        <v>100</v>
      </c>
      <c r="AB4" s="46">
        <v>96</v>
      </c>
      <c r="AC4" s="46">
        <v>92</v>
      </c>
      <c r="AD4" s="46">
        <v>88</v>
      </c>
      <c r="AE4" s="46">
        <v>84</v>
      </c>
      <c r="AF4" s="46">
        <v>80</v>
      </c>
      <c r="AG4" s="46">
        <v>76</v>
      </c>
      <c r="AH4" s="47">
        <v>72</v>
      </c>
      <c r="AI4" s="47">
        <v>68</v>
      </c>
      <c r="AJ4" s="47">
        <v>64</v>
      </c>
      <c r="AK4" s="47">
        <v>60</v>
      </c>
      <c r="AL4" s="47">
        <v>57</v>
      </c>
      <c r="AM4" s="47">
        <v>54</v>
      </c>
      <c r="AN4" s="47">
        <v>51</v>
      </c>
      <c r="AO4" s="47">
        <v>48</v>
      </c>
      <c r="AP4" s="47">
        <v>45</v>
      </c>
      <c r="AQ4" s="47">
        <v>42</v>
      </c>
      <c r="AR4" s="47">
        <v>39</v>
      </c>
      <c r="AS4" s="47">
        <v>36</v>
      </c>
      <c r="AT4" s="47">
        <v>33</v>
      </c>
    </row>
    <row r="5" spans="1:4" s="40" customFormat="1" ht="18.75" customHeight="1">
      <c r="A5" s="39"/>
      <c r="B5" s="168"/>
      <c r="C5" s="168"/>
      <c r="D5" s="44"/>
    </row>
    <row r="6" spans="1:3" s="27" customFormat="1" ht="51.75" customHeight="1">
      <c r="A6" s="72" t="s">
        <v>18</v>
      </c>
      <c r="B6" s="72" t="s">
        <v>23</v>
      </c>
      <c r="C6" s="72" t="s">
        <v>87</v>
      </c>
    </row>
    <row r="7" spans="1:33" s="41" customFormat="1" ht="18.75" customHeight="1">
      <c r="A7" s="167" t="s">
        <v>47</v>
      </c>
      <c r="B7" s="167"/>
      <c r="C7" s="16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s="41" customFormat="1" ht="15.75">
      <c r="A8" s="74" t="s">
        <v>0</v>
      </c>
      <c r="B8" s="73">
        <v>1</v>
      </c>
      <c r="C8" s="73">
        <f>LOOKUP(B8,$G$3:$AG$3:$G$4:$AG$4)</f>
        <v>300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s="41" customFormat="1" ht="31.5">
      <c r="A9" s="74" t="s">
        <v>13</v>
      </c>
      <c r="B9" s="73">
        <v>2</v>
      </c>
      <c r="C9" s="73">
        <f>LOOKUP(B9,$G$3:$AG$3:$G$4:$AG$4)</f>
        <v>270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s="41" customFormat="1" ht="31.5">
      <c r="A10" s="74" t="s">
        <v>2</v>
      </c>
      <c r="B10" s="73">
        <v>3</v>
      </c>
      <c r="C10" s="73">
        <f>LOOKUP(B10,$G$3:$AG$3:$G$4:$AG$4)</f>
        <v>245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s="41" customFormat="1" ht="15.75">
      <c r="A11" s="74" t="s">
        <v>7</v>
      </c>
      <c r="B11" s="73">
        <v>4</v>
      </c>
      <c r="C11" s="73">
        <f>LOOKUP(B11,$G$3:$AG$3:$G$4:$AG$4)</f>
        <v>225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s="41" customFormat="1" ht="15.75">
      <c r="A12" s="74" t="s">
        <v>5</v>
      </c>
      <c r="B12" s="73">
        <v>5</v>
      </c>
      <c r="C12" s="73">
        <f>LOOKUP(B12,$G$3:$AG$3:$G$4:$AG$4)</f>
        <v>210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41" customFormat="1" ht="15.75">
      <c r="A13" s="74" t="s">
        <v>1</v>
      </c>
      <c r="B13" s="73">
        <v>6</v>
      </c>
      <c r="C13" s="73">
        <f>LOOKUP(B13,$G$3:$AG$3:$G$4:$AG$4)</f>
        <v>200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s="41" customFormat="1" ht="19.5" customHeight="1">
      <c r="A14" s="74" t="s">
        <v>6</v>
      </c>
      <c r="B14" s="73">
        <v>7</v>
      </c>
      <c r="C14" s="73">
        <f>LOOKUP(B14,$G$3:$AG$3:$G$4:$AG$4)</f>
        <v>190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s="41" customFormat="1" ht="15.75">
      <c r="A15" s="74" t="s">
        <v>11</v>
      </c>
      <c r="B15" s="73"/>
      <c r="C15" s="7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s="41" customFormat="1" ht="18.75" customHeight="1">
      <c r="A16" s="166" t="s">
        <v>48</v>
      </c>
      <c r="B16" s="166"/>
      <c r="C16" s="166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s="41" customFormat="1" ht="47.25">
      <c r="A17" s="74" t="s">
        <v>86</v>
      </c>
      <c r="B17" s="73">
        <v>1</v>
      </c>
      <c r="C17" s="73">
        <f>LOOKUP(B17,$G$3:$AG$3:$G$4:$AG$4)</f>
        <v>300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s="41" customFormat="1" ht="18" customHeight="1">
      <c r="A18" s="74" t="s">
        <v>16</v>
      </c>
      <c r="B18" s="73">
        <v>2</v>
      </c>
      <c r="C18" s="73">
        <f>LOOKUP(B18,$G$3:$AG$3:$G$4:$AG$4)</f>
        <v>270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s="41" customFormat="1" ht="15.75">
      <c r="A19" s="74" t="s">
        <v>3</v>
      </c>
      <c r="B19" s="73">
        <v>3</v>
      </c>
      <c r="C19" s="73">
        <f>LOOKUP(B19,$G$3:$AG$3:$G$4:$AG$4)</f>
        <v>245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s="41" customFormat="1" ht="31.5" customHeight="1">
      <c r="A20" s="74" t="s">
        <v>663</v>
      </c>
      <c r="B20" s="73">
        <v>4</v>
      </c>
      <c r="C20" s="73">
        <f>LOOKUP(B20,$G$3:$AG$3:$G$4:$AG$4)</f>
        <v>225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41" customFormat="1" ht="19.5" customHeight="1">
      <c r="A21" s="74" t="s">
        <v>8</v>
      </c>
      <c r="B21" s="73">
        <v>5</v>
      </c>
      <c r="C21" s="73">
        <f>LOOKUP(B21,$G$3:$AG$3:$G$4:$AG$4)</f>
        <v>210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s="41" customFormat="1" ht="33" customHeight="1">
      <c r="A22" s="74" t="s">
        <v>4</v>
      </c>
      <c r="B22" s="73"/>
      <c r="C22" s="7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s="41" customFormat="1" ht="31.5">
      <c r="A23" s="74" t="s">
        <v>106</v>
      </c>
      <c r="B23" s="73"/>
      <c r="C23" s="7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s="41" customFormat="1" ht="21" customHeight="1">
      <c r="A24" s="74" t="s">
        <v>9</v>
      </c>
      <c r="B24" s="73"/>
      <c r="C24" s="7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s="41" customFormat="1" ht="21" customHeight="1">
      <c r="A25" s="74" t="s">
        <v>10</v>
      </c>
      <c r="B25" s="73"/>
      <c r="C25" s="7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s="41" customFormat="1" ht="21" customHeight="1">
      <c r="A26" s="74" t="s">
        <v>12</v>
      </c>
      <c r="B26" s="73"/>
      <c r="C26" s="7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s="41" customFormat="1" ht="18.75" customHeight="1">
      <c r="A27" s="165" t="s">
        <v>49</v>
      </c>
      <c r="B27" s="165"/>
      <c r="C27" s="165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s="41" customFormat="1" ht="33" customHeight="1">
      <c r="A28" s="75" t="s">
        <v>14</v>
      </c>
      <c r="B28" s="73">
        <v>1</v>
      </c>
      <c r="C28" s="73">
        <f>LOOKUP(B28,$G$3:$AG$3:$G$4:$AG$4)</f>
        <v>300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s="41" customFormat="1" ht="35.25" customHeight="1">
      <c r="A29" s="74" t="s">
        <v>178</v>
      </c>
      <c r="B29" s="73">
        <v>2</v>
      </c>
      <c r="C29" s="73">
        <f>LOOKUP(B29,$G$3:$AG$3:$G$4:$AG$4)</f>
        <v>270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s="41" customFormat="1" ht="33.75" customHeight="1">
      <c r="A30" s="74" t="s">
        <v>107</v>
      </c>
      <c r="B30" s="73"/>
      <c r="C30" s="7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s="41" customFormat="1" ht="34.5" customHeight="1">
      <c r="A31" s="75" t="s">
        <v>15</v>
      </c>
      <c r="B31" s="73"/>
      <c r="C31" s="7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2:33" s="41" customFormat="1" ht="15.75">
      <c r="B32" s="43"/>
      <c r="C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ht="15">
      <c r="A33" s="38" t="s">
        <v>27</v>
      </c>
    </row>
    <row r="35" spans="1:46" s="27" customFormat="1" ht="19.5" customHeight="1">
      <c r="A35" s="38" t="s">
        <v>28</v>
      </c>
      <c r="D35" s="38"/>
      <c r="E35" s="38"/>
      <c r="F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</sheetData>
  <sheetProtection password="C628" sheet="1" formatCells="0" formatColumns="0" formatRows="0" insertColumns="0" insertRows="0" insertHyperlinks="0" deleteColumns="0" deleteRows="0"/>
  <mergeCells count="8">
    <mergeCell ref="A16:C16"/>
    <mergeCell ref="A27:C27"/>
    <mergeCell ref="A1:D1"/>
    <mergeCell ref="B2:C2"/>
    <mergeCell ref="A3:C3"/>
    <mergeCell ref="A4:C4"/>
    <mergeCell ref="B5:C5"/>
    <mergeCell ref="A7:C7"/>
  </mergeCells>
  <printOptions/>
  <pageMargins left="0.15748031496062992" right="0.1968503937007874" top="0.15748031496062992" bottom="0.15748031496062992" header="0.31496062992125984" footer="0.15748031496062992"/>
  <pageSetup fitToHeight="1" fitToWidth="1" horizontalDpi="600" verticalDpi="600" orientation="portrait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2"/>
  </sheetPr>
  <dimension ref="A1:AI137"/>
  <sheetViews>
    <sheetView tabSelected="1" view="pageBreakPreview" zoomScaleSheetLayoutView="100" zoomScalePageLayoutView="0" workbookViewId="0" topLeftCell="A2">
      <selection activeCell="A9" sqref="A9"/>
    </sheetView>
  </sheetViews>
  <sheetFormatPr defaultColWidth="9.00390625" defaultRowHeight="12.75"/>
  <cols>
    <col min="1" max="1" width="6.375" style="4" customWidth="1"/>
    <col min="2" max="2" width="40.00390625" style="1" customWidth="1"/>
    <col min="3" max="3" width="5.75390625" style="10" customWidth="1"/>
    <col min="4" max="4" width="6.625" style="10" customWidth="1"/>
    <col min="5" max="5" width="6.00390625" style="10" customWidth="1"/>
    <col min="6" max="6" width="6.125" style="10" customWidth="1"/>
    <col min="7" max="7" width="6.25390625" style="10" customWidth="1"/>
    <col min="8" max="8" width="6.00390625" style="10" customWidth="1"/>
    <col min="9" max="9" width="6.625" style="10" customWidth="1"/>
    <col min="10" max="10" width="5.875" style="10" customWidth="1"/>
    <col min="11" max="11" width="5.75390625" style="10" customWidth="1"/>
    <col min="12" max="12" width="6.375" style="10" customWidth="1"/>
    <col min="13" max="13" width="6.125" style="10" customWidth="1"/>
    <col min="14" max="14" width="10.375" style="11" customWidth="1"/>
    <col min="15" max="16384" width="9.125" style="1" customWidth="1"/>
  </cols>
  <sheetData>
    <row r="1" spans="1:14" ht="18.75">
      <c r="A1" s="164" t="s">
        <v>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8.75">
      <c r="A2" s="9"/>
      <c r="B2" s="9"/>
      <c r="C2" s="9"/>
      <c r="D2" s="9"/>
      <c r="E2" s="9"/>
      <c r="F2" s="9"/>
      <c r="G2" s="9"/>
      <c r="H2" s="9"/>
      <c r="I2" s="164" t="s">
        <v>71</v>
      </c>
      <c r="J2" s="164"/>
      <c r="K2" s="164"/>
      <c r="L2" s="164"/>
      <c r="M2" s="164"/>
      <c r="N2" s="164"/>
    </row>
    <row r="3" spans="1:14" ht="18.75">
      <c r="A3" s="164" t="s">
        <v>53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ht="13.5" customHeight="1"/>
    <row r="5" spans="1:14" s="2" customFormat="1" ht="63" customHeight="1">
      <c r="A5" s="3" t="s">
        <v>23</v>
      </c>
      <c r="B5" s="3" t="s">
        <v>18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34</v>
      </c>
      <c r="H5" s="12" t="s">
        <v>33</v>
      </c>
      <c r="I5" s="12" t="s">
        <v>131</v>
      </c>
      <c r="J5" s="12" t="s">
        <v>132</v>
      </c>
      <c r="K5" s="12" t="s">
        <v>24</v>
      </c>
      <c r="L5" s="12" t="s">
        <v>130</v>
      </c>
      <c r="M5" s="12" t="s">
        <v>52</v>
      </c>
      <c r="N5" s="20" t="s">
        <v>25</v>
      </c>
    </row>
    <row r="6" spans="1:35" s="41" customFormat="1" ht="18.75" customHeight="1">
      <c r="A6" s="204" t="s">
        <v>134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s="41" customFormat="1" ht="25.5" customHeight="1">
      <c r="A7" s="73">
        <v>1</v>
      </c>
      <c r="B7" s="74" t="s">
        <v>0</v>
      </c>
      <c r="C7" s="73">
        <f>VLOOKUP(B7,'Команда.ГТО'!$A$6:$D$100,4,FALSE)</f>
        <v>300</v>
      </c>
      <c r="D7" s="73">
        <f>VLOOKUP(B7,ТЕННИС!$A$8:$C$100,3,FALSE)</f>
        <v>190</v>
      </c>
      <c r="E7" s="73">
        <f>VLOOKUP(B7,ФУТБОЛ!$A$8:$C$100,3,FALSE)</f>
        <v>270</v>
      </c>
      <c r="F7" s="73">
        <f>VLOOKUP(B7,ШАХМАТЫ!$A$8:$C$100,3,FALSE)</f>
        <v>210</v>
      </c>
      <c r="G7" s="73">
        <f>VLOOKUP(B7,ШАШКИ!$A$7:$C$99,3,FALSE)</f>
        <v>270</v>
      </c>
      <c r="H7" s="73">
        <f>VLOOKUP(B7,БАСКЕТБОЛ!$A$8:$C$100,3,FALSE)</f>
        <v>300</v>
      </c>
      <c r="I7" s="73">
        <f>VLOOKUP(B7,'ЛА эстаф.'!$C$7:$E$204,3,FALSE)</f>
        <v>300</v>
      </c>
      <c r="J7" s="73">
        <f>VLOOKUP(B7,'ПЛАВАНИЕ эстаф.'!$C$7:$E$112,3,FALSE)</f>
        <v>300</v>
      </c>
      <c r="K7" s="73">
        <f>VLOOKUP(B7,СТРЕЛЬБА!$A$6:$D$100,4,FALSE)</f>
        <v>225</v>
      </c>
      <c r="L7" s="73">
        <f>VLOOKUP(B7,ДАРТС!$A$6:$D$100,4,FALSE)</f>
        <v>190</v>
      </c>
      <c r="M7" s="73">
        <f>VLOOKUP(B7,ЛЫЖИ!$A$7:$C$99,3,FALSE)</f>
        <v>300</v>
      </c>
      <c r="N7" s="73">
        <f aca="true" t="shared" si="0" ref="N7:N14">C7+D7+E7++G7+H7+I7+J7+K7+L7+M7+F7</f>
        <v>2855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s="41" customFormat="1" ht="31.5">
      <c r="A8" s="73">
        <v>3</v>
      </c>
      <c r="B8" s="74" t="s">
        <v>5</v>
      </c>
      <c r="C8" s="73">
        <f>VLOOKUP(B8,'Команда.ГТО'!$A$6:$D$100,4,FALSE)</f>
        <v>225</v>
      </c>
      <c r="D8" s="73">
        <f>VLOOKUP(B8,ТЕННИС!$A$8:$C$100,3,FALSE)</f>
        <v>270</v>
      </c>
      <c r="E8" s="73">
        <f>VLOOKUP(B8,ФУТБОЛ!$A$8:$C$100,3,FALSE)</f>
        <v>210</v>
      </c>
      <c r="F8" s="73">
        <f>VLOOKUP(B8,ШАХМАТЫ!$A$8:$C$100,3,FALSE)</f>
        <v>300</v>
      </c>
      <c r="G8" s="73">
        <f>VLOOKUP(B8,ШАШКИ!$A$7:$C$99,3,FALSE)</f>
        <v>300</v>
      </c>
      <c r="H8" s="73">
        <f>VLOOKUP(B8,БАСКЕТБОЛ!$A$8:$C$100,3,FALSE)</f>
        <v>210</v>
      </c>
      <c r="I8" s="73">
        <f>VLOOKUP(B8,'ЛА эстаф.'!$C$7:$E$204,3,FALSE)</f>
        <v>190</v>
      </c>
      <c r="J8" s="73">
        <f>VLOOKUP(B8,'ПЛАВАНИЕ эстаф.'!$C$7:$E$112,3,FALSE)</f>
        <v>270</v>
      </c>
      <c r="K8" s="73">
        <f>VLOOKUP(B8,СТРЕЛЬБА!$A$6:$D$100,4,FALSE)</f>
        <v>210</v>
      </c>
      <c r="L8" s="73">
        <f>VLOOKUP(B8,ДАРТС!$A$6:$D$100,4,FALSE)</f>
        <v>300</v>
      </c>
      <c r="M8" s="73">
        <f>VLOOKUP(B8,ЛЫЖИ!$A$7:$C$99,3,FALSE)</f>
        <v>210</v>
      </c>
      <c r="N8" s="73">
        <f t="shared" si="0"/>
        <v>2695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s="41" customFormat="1" ht="47.25">
      <c r="A9" s="73">
        <v>2</v>
      </c>
      <c r="B9" s="74" t="s">
        <v>2</v>
      </c>
      <c r="C9" s="73">
        <f>VLOOKUP(B9,'Команда.ГТО'!$A$6:$D$100,4,FALSE)</f>
        <v>270</v>
      </c>
      <c r="D9" s="73">
        <f>VLOOKUP(B9,ТЕННИС!$A$8:$C$100,3,FALSE)</f>
        <v>245</v>
      </c>
      <c r="E9" s="73">
        <f>VLOOKUP(B9,ФУТБОЛ!$A$8:$C$100,3,FALSE)</f>
        <v>225</v>
      </c>
      <c r="F9" s="73">
        <f>VLOOKUP(B9,ШАХМАТЫ!$A$8:$C$100,3,FALSE)</f>
        <v>245</v>
      </c>
      <c r="G9" s="73">
        <f>VLOOKUP(B9,ШАШКИ!$A$7:$C$99,3,FALSE)</f>
        <v>210</v>
      </c>
      <c r="H9" s="73">
        <f>VLOOKUP(B9,БАСКЕТБОЛ!$A$8:$C$100,3,FALSE)</f>
        <v>270</v>
      </c>
      <c r="I9" s="73">
        <f>VLOOKUP(B9,'ЛА эстаф.'!$C$7:$E$204,3,FALSE)</f>
        <v>210</v>
      </c>
      <c r="J9" s="73">
        <f>VLOOKUP(B9,'ПЛАВАНИЕ эстаф.'!$C$7:$E$112,3,FALSE)</f>
        <v>225</v>
      </c>
      <c r="K9" s="73">
        <f>VLOOKUP(B9,СТРЕЛЬБА!$A$6:$D$100,4,FALSE)</f>
        <v>270</v>
      </c>
      <c r="L9" s="73">
        <f>VLOOKUP(B9,ДАРТС!$A$6:$D$100,4,FALSE)</f>
        <v>270</v>
      </c>
      <c r="M9" s="73">
        <f>VLOOKUP(B9,ЛЫЖИ!$A$7:$C$99,3,FALSE)</f>
        <v>245</v>
      </c>
      <c r="N9" s="73">
        <f t="shared" si="0"/>
        <v>2685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41" customFormat="1" ht="31.5">
      <c r="A10" s="73">
        <v>4</v>
      </c>
      <c r="B10" s="74" t="s">
        <v>1</v>
      </c>
      <c r="C10" s="73">
        <f>VLOOKUP(B10,'Команда.ГТО'!$A$6:$D$100,4,FALSE)</f>
        <v>210</v>
      </c>
      <c r="D10" s="73">
        <f>VLOOKUP(B10,ТЕННИС!$A$8:$C$100,3,FALSE)</f>
        <v>200</v>
      </c>
      <c r="E10" s="73">
        <f>VLOOKUP(B10,ФУТБОЛ!$A$8:$C$100,3,FALSE)</f>
        <v>300</v>
      </c>
      <c r="F10" s="73">
        <f>VLOOKUP(B10,ШАХМАТЫ!$A$8:$C$100,3,FALSE)</f>
        <v>200</v>
      </c>
      <c r="G10" s="73">
        <f>VLOOKUP(B10,ШАШКИ!$A$7:$C$99,3,FALSE)</f>
        <v>245</v>
      </c>
      <c r="H10" s="73">
        <f>VLOOKUP(B10,БАСКЕТБОЛ!$A$8:$C$100,3,FALSE)</f>
        <v>225</v>
      </c>
      <c r="I10" s="73">
        <f>VLOOKUP(B10,'ЛА эстаф.'!$C$7:$E$204,3,FALSE)</f>
        <v>270</v>
      </c>
      <c r="J10" s="73">
        <f>VLOOKUP(B10,'ПЛАВАНИЕ эстаф.'!$C$7:$E$112,3,FALSE)</f>
        <v>200</v>
      </c>
      <c r="K10" s="73">
        <f>VLOOKUP(B10,СТРЕЛЬБА!$A$6:$D$100,4,FALSE)</f>
        <v>180</v>
      </c>
      <c r="L10" s="73">
        <f>VLOOKUP(B10,ДАРТС!$A$6:$D$100,4,FALSE)</f>
        <v>200</v>
      </c>
      <c r="M10" s="73">
        <f>VLOOKUP(B10,ЛЫЖИ!$A$7:$C$99,3,FALSE)</f>
        <v>200</v>
      </c>
      <c r="N10" s="73">
        <f t="shared" si="0"/>
        <v>2430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s="41" customFormat="1" ht="63">
      <c r="A11" s="73">
        <v>5</v>
      </c>
      <c r="B11" s="74" t="s">
        <v>13</v>
      </c>
      <c r="C11" s="73">
        <f>VLOOKUP(B11,'Команда.ГТО'!$A$6:$D$100,4,FALSE)</f>
        <v>245</v>
      </c>
      <c r="D11" s="73">
        <f>VLOOKUP(B11,ТЕННИС!$A$8:$C$100,3,FALSE)</f>
        <v>180</v>
      </c>
      <c r="E11" s="73">
        <f>VLOOKUP(B11,ФУТБОЛ!$A$8:$C$100,3,FALSE)</f>
        <v>200</v>
      </c>
      <c r="F11" s="73">
        <f>VLOOKUP(B11,ШАХМАТЫ!$A$8:$C$100,3,FALSE)</f>
        <v>190</v>
      </c>
      <c r="G11" s="73">
        <f>VLOOKUP(B11,ШАШКИ!$A$7:$C$99,3,FALSE)</f>
        <v>190</v>
      </c>
      <c r="H11" s="73">
        <f>VLOOKUP(B11,БАСКЕТБОЛ!$A$8:$C$100,3,FALSE)</f>
        <v>210</v>
      </c>
      <c r="I11" s="73">
        <f>VLOOKUP(B11,'ЛА эстаф.'!$C$7:$E$204,3,FALSE)</f>
        <v>245</v>
      </c>
      <c r="J11" s="73">
        <f>VLOOKUP(B11,'ПЛАВАНИЕ эстаф.'!$C$7:$E$112,3,FALSE)</f>
        <v>190</v>
      </c>
      <c r="K11" s="73">
        <f>VLOOKUP(B11,СТРЕЛЬБА!$A$6:$D$100,4,FALSE)</f>
        <v>200</v>
      </c>
      <c r="L11" s="73">
        <f>VLOOKUP(B11,ДАРТС!$A$6:$D$100,4,FALSE)</f>
        <v>225</v>
      </c>
      <c r="M11" s="73">
        <f>VLOOKUP(B11,ЛЫЖИ!$A$7:$C$99,3,FALSE)</f>
        <v>270</v>
      </c>
      <c r="N11" s="73">
        <f t="shared" si="0"/>
        <v>2345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s="41" customFormat="1" ht="47.25">
      <c r="A12" s="73">
        <v>7</v>
      </c>
      <c r="B12" s="74" t="s">
        <v>6</v>
      </c>
      <c r="C12" s="73">
        <f>VLOOKUP(B12,'Команда.ГТО'!$A$6:$D$100,4,FALSE)</f>
        <v>200</v>
      </c>
      <c r="D12" s="73">
        <f>VLOOKUP(B12,ТЕННИС!$A$8:$C$100,3,FALSE)</f>
        <v>210</v>
      </c>
      <c r="E12" s="73">
        <f>VLOOKUP(B12,ФУТБОЛ!$A$8:$C$100,3,FALSE)</f>
        <v>0</v>
      </c>
      <c r="F12" s="73">
        <f>VLOOKUP(B12,ШАХМАТЫ!$A$8:$C$100,3,FALSE)</f>
        <v>270</v>
      </c>
      <c r="G12" s="73">
        <f>VLOOKUP(B12,ШАШКИ!$A$7:$C$99,3,FALSE)</f>
        <v>225</v>
      </c>
      <c r="H12" s="73">
        <f>VLOOKUP(B12,БАСКЕТБОЛ!$A$8:$C$100,3,FALSE)</f>
        <v>245</v>
      </c>
      <c r="I12" s="73">
        <f>VLOOKUP(B12,'ЛА эстаф.'!$C$7:$E$204,3,FALSE)</f>
        <v>200</v>
      </c>
      <c r="J12" s="73">
        <f>VLOOKUP(B12,'ПЛАВАНИЕ эстаф.'!$C$7:$E$112,3,FALSE)</f>
        <v>245</v>
      </c>
      <c r="K12" s="73">
        <f>VLOOKUP(B12,СТРЕЛЬБА!$A$6:$D$100,4,FALSE)</f>
        <v>190</v>
      </c>
      <c r="L12" s="73">
        <f>VLOOKUP(B12,ДАРТС!$A$6:$D$100,4,FALSE)</f>
        <v>245</v>
      </c>
      <c r="M12" s="73">
        <f>VLOOKUP(B12,ЛЫЖИ!$A$7:$C$99,3,FALSE)</f>
        <v>190</v>
      </c>
      <c r="N12" s="73">
        <f t="shared" si="0"/>
        <v>2220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s="41" customFormat="1" ht="31.5">
      <c r="A13" s="73" t="s">
        <v>665</v>
      </c>
      <c r="B13" s="74" t="s">
        <v>7</v>
      </c>
      <c r="C13" s="73">
        <f>VLOOKUP(B13,'Команда.ГТО'!$A$6:$D$100,4,FALSE)</f>
        <v>0</v>
      </c>
      <c r="D13" s="73">
        <f>VLOOKUP(B13,ТЕННИС!$A$8:$C$100,3,FALSE)</f>
        <v>300</v>
      </c>
      <c r="E13" s="73">
        <f>VLOOKUP(B13,ФУТБОЛ!$A$8:$C$100,3,FALSE)</f>
        <v>245</v>
      </c>
      <c r="F13" s="73">
        <f>VLOOKUP(B13,ШАХМАТЫ!$A$8:$C$100,3,FALSE)</f>
        <v>225</v>
      </c>
      <c r="G13" s="73">
        <f>VLOOKUP(B13,ШАШКИ!$A$7:$C$99,3,FALSE)</f>
        <v>200</v>
      </c>
      <c r="H13" s="73">
        <f>VLOOKUP(B13,БАСКЕТБОЛ!$A$8:$C$100,3,FALSE)</f>
        <v>210</v>
      </c>
      <c r="I13" s="73">
        <f>VLOOKUP(B13,'ЛА эстаф.'!$C$7:$E$204,3,FALSE)</f>
        <v>225</v>
      </c>
      <c r="J13" s="73">
        <f>VLOOKUP(B13,'ПЛАВАНИЕ эстаф.'!$C$7:$E$112,3,FALSE)</f>
        <v>210</v>
      </c>
      <c r="K13" s="73">
        <f>VLOOKUP(B13,СТРЕЛЬБА!$A$6:$D$100,4,FALSE)</f>
        <v>300</v>
      </c>
      <c r="L13" s="73">
        <f>VLOOKUP(B13,ДАРТС!$A$6:$D$100,4,FALSE)</f>
        <v>225</v>
      </c>
      <c r="M13" s="73">
        <f>VLOOKUP(B13,ЛЫЖИ!$A$7:$C$99,3,FALSE)</f>
        <v>225</v>
      </c>
      <c r="N13" s="73">
        <f t="shared" si="0"/>
        <v>2365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s="41" customFormat="1" ht="31.5">
      <c r="A14" s="73" t="s">
        <v>665</v>
      </c>
      <c r="B14" s="74" t="s">
        <v>11</v>
      </c>
      <c r="C14" s="73">
        <f>VLOOKUP(B14,'Команда.ГТО'!$A$6:$D$100,4,FALSE)</f>
        <v>0</v>
      </c>
      <c r="D14" s="73">
        <f>VLOOKUP(B14,ТЕННИС!$A$8:$C$100,3,FALSE)</f>
        <v>0</v>
      </c>
      <c r="E14" s="73">
        <f>VLOOKUP(B14,ФУТБОЛ!$A$8:$C$100,3,FALSE)</f>
        <v>0</v>
      </c>
      <c r="F14" s="73">
        <f>VLOOKUP(B14,ШАХМАТЫ!$A$8:$C$100,3,FALSE)</f>
        <v>0</v>
      </c>
      <c r="G14" s="73">
        <f>VLOOKUP(B14,ШАШКИ!$A$7:$C$99,3,FALSE)</f>
        <v>0</v>
      </c>
      <c r="H14" s="73">
        <f>VLOOKUP(B14,БАСКЕТБОЛ!$A$8:$C$100,3,FALSE)</f>
        <v>0</v>
      </c>
      <c r="I14" s="73">
        <f>VLOOKUP(B14,'ЛА эстаф.'!$C$7:$E$204,3,FALSE)</f>
        <v>0</v>
      </c>
      <c r="J14" s="73">
        <f>VLOOKUP(B14,'ПЛАВАНИЕ эстаф.'!$C$7:$E$112,3,FALSE)</f>
        <v>0</v>
      </c>
      <c r="K14" s="73">
        <f>VLOOKUP(B14,СТРЕЛЬБА!$A$6:$D$100,4,FALSE)</f>
        <v>245</v>
      </c>
      <c r="L14" s="73">
        <f>VLOOKUP(B14,ДАРТС!$A$6:$D$100,4,FALSE)</f>
        <v>180</v>
      </c>
      <c r="M14" s="73">
        <f>VLOOKUP(B14,ЛЫЖИ!$A$7:$C$99,3,FALSE)</f>
        <v>0</v>
      </c>
      <c r="N14" s="73">
        <f t="shared" si="0"/>
        <v>425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s="41" customFormat="1" ht="18.75" customHeight="1">
      <c r="A15" s="198" t="s">
        <v>128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s="41" customFormat="1" ht="47.25">
      <c r="A16" s="73">
        <v>1</v>
      </c>
      <c r="B16" s="74" t="s">
        <v>663</v>
      </c>
      <c r="C16" s="73">
        <f>VLOOKUP(B16,'Команда.ГТО'!$A$6:$D$100,4,FALSE)</f>
        <v>300</v>
      </c>
      <c r="D16" s="73">
        <f>VLOOKUP(B16,ТЕННИС!$A$8:$C$100,3,FALSE)</f>
        <v>300</v>
      </c>
      <c r="E16" s="73">
        <f>VLOOKUP(B16,ФУТБОЛ!$A$8:$C$100,3,FALSE)</f>
        <v>0</v>
      </c>
      <c r="F16" s="73">
        <f>VLOOKUP(B16,ШАХМАТЫ!$A$8:$C$100,3,FALSE)</f>
        <v>300</v>
      </c>
      <c r="G16" s="73">
        <f>VLOOKUP(B16,ШАШКИ!$A$7:$C$99,3,FALSE)</f>
        <v>300</v>
      </c>
      <c r="H16" s="73">
        <f>VLOOKUP(B16,БАСКЕТБОЛ!$A$8:$C$100,3,FALSE)</f>
        <v>300</v>
      </c>
      <c r="I16" s="73">
        <f>VLOOKUP(B16,'ЛА эстаф.'!$C$7:$E$204,3,FALSE)</f>
        <v>225</v>
      </c>
      <c r="J16" s="73">
        <f>VLOOKUP(B16,'ПЛАВАНИЕ эстаф.'!$C$7:$E$112,3,FALSE)</f>
        <v>270</v>
      </c>
      <c r="K16" s="73">
        <f>VLOOKUP(B16,СТРЕЛЬБА!$A$6:$D$100,4,FALSE)</f>
        <v>190</v>
      </c>
      <c r="L16" s="73">
        <f>VLOOKUP(B16,ДАРТС!$A$6:$D$100,4,FALSE)</f>
        <v>190</v>
      </c>
      <c r="M16" s="73">
        <f>VLOOKUP(B16,ЛЫЖИ!$A$7:$C$99,3,FALSE)</f>
        <v>225</v>
      </c>
      <c r="N16" s="73">
        <f aca="true" t="shared" si="1" ref="N16:N25">LARGE(C16:M16,1)+LARGE(C16:M16,2)+LARGE(C16:M16,3)+LARGE(C16:M16,4)+LARGE(C16:M16,5)+LARGE(C16:M16,6)+LARGE(C16:M16,7)+LARGE(C16:M16,8)+LARGE(C16:M16,9)</f>
        <v>2410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s="41" customFormat="1" ht="97.5" customHeight="1">
      <c r="A17" s="73">
        <v>2</v>
      </c>
      <c r="B17" s="74" t="s">
        <v>86</v>
      </c>
      <c r="C17" s="73">
        <f>VLOOKUP(B17,'Команда.ГТО'!$A$6:$D$100,4,FALSE)</f>
        <v>270</v>
      </c>
      <c r="D17" s="73">
        <f>VLOOKUP(B17,ТЕННИС!$A$8:$C$100,3,FALSE)</f>
        <v>270</v>
      </c>
      <c r="E17" s="73">
        <f>VLOOKUP(B17,ФУТБОЛ!$A$8:$C$100,3,FALSE)</f>
        <v>300</v>
      </c>
      <c r="F17" s="73">
        <f>VLOOKUP(B17,ШАХМАТЫ!$A$8:$C$100,3,FALSE)</f>
        <v>225</v>
      </c>
      <c r="G17" s="73">
        <f>VLOOKUP(B17,ШАШКИ!$A$7:$C$99,3,FALSE)</f>
        <v>245</v>
      </c>
      <c r="H17" s="73">
        <f>VLOOKUP(B17,БАСКЕТБОЛ!$A$8:$C$100,3,FALSE)</f>
        <v>210</v>
      </c>
      <c r="I17" s="73">
        <f>VLOOKUP(B17,'ЛА эстаф.'!$C$7:$E$204,3,FALSE)</f>
        <v>300</v>
      </c>
      <c r="J17" s="73">
        <f>VLOOKUP(B17,'ПЛАВАНИЕ эстаф.'!$C$7:$E$112,3,FALSE)</f>
        <v>210</v>
      </c>
      <c r="K17" s="73">
        <f>VLOOKUP(B17,СТРЕЛЬБА!$A$6:$D$100,4,FALSE)</f>
        <v>270</v>
      </c>
      <c r="L17" s="73">
        <f>VLOOKUP(B17,ДАРТС!$A$6:$D$100,4,FALSE)</f>
        <v>160</v>
      </c>
      <c r="M17" s="73">
        <f>VLOOKUP(B17,ЛЫЖИ!$A$7:$C$99,3,FALSE)</f>
        <v>300</v>
      </c>
      <c r="N17" s="73">
        <f t="shared" si="1"/>
        <v>2390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s="41" customFormat="1" ht="31.5">
      <c r="A18" s="73">
        <v>3</v>
      </c>
      <c r="B18" s="74" t="s">
        <v>16</v>
      </c>
      <c r="C18" s="73">
        <f>VLOOKUP(B18,'Команда.ГТО'!$A$6:$D$100,4,FALSE)</f>
        <v>200</v>
      </c>
      <c r="D18" s="73">
        <f>VLOOKUP(B18,ТЕННИС!$A$8:$C$100,3,FALSE)</f>
        <v>245</v>
      </c>
      <c r="E18" s="73">
        <f>VLOOKUP(B18,ФУТБОЛ!$A$8:$C$100,3,FALSE)</f>
        <v>270</v>
      </c>
      <c r="F18" s="73">
        <f>VLOOKUP(B18,ШАХМАТЫ!$A$8:$C$100,3,FALSE)</f>
        <v>270</v>
      </c>
      <c r="G18" s="73">
        <f>VLOOKUP(B18,ШАШКИ!$A$7:$C$99,3,FALSE)</f>
        <v>200</v>
      </c>
      <c r="H18" s="73">
        <f>VLOOKUP(B18,БАСКЕТБОЛ!$A$8:$C$100,3,FALSE)</f>
        <v>270</v>
      </c>
      <c r="I18" s="73">
        <f>VLOOKUP(B18,'ЛА эстаф.'!$C$7:$E$204,3,FALSE)</f>
        <v>170</v>
      </c>
      <c r="J18" s="73">
        <f>VLOOKUP(B18,'ПЛАВАНИЕ эстаф.'!$C$7:$E$112,3,FALSE)</f>
        <v>200</v>
      </c>
      <c r="K18" s="73">
        <f>VLOOKUP(B18,СТРЕЛЬБА!$A$6:$D$100,4,FALSE)</f>
        <v>245</v>
      </c>
      <c r="L18" s="73">
        <f>VLOOKUP(B18,ДАРТС!$A$6:$D$100,4,FALSE)</f>
        <v>300</v>
      </c>
      <c r="M18" s="73">
        <f>VLOOKUP(B18,ЛЫЖИ!$A$7:$C$99,3,FALSE)</f>
        <v>270</v>
      </c>
      <c r="N18" s="73">
        <f t="shared" si="1"/>
        <v>2270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s="41" customFormat="1" ht="31.5">
      <c r="A19" s="73">
        <v>4</v>
      </c>
      <c r="B19" s="74" t="s">
        <v>3</v>
      </c>
      <c r="C19" s="73">
        <f>VLOOKUP(B19,'Команда.ГТО'!$A$6:$D$100,4,FALSE)</f>
        <v>225</v>
      </c>
      <c r="D19" s="73">
        <f>VLOOKUP(B19,ТЕННИС!$A$8:$C$100,3,FALSE)</f>
        <v>200</v>
      </c>
      <c r="E19" s="73">
        <f>VLOOKUP(B19,ФУТБОЛ!$A$8:$C$100,3,FALSE)</f>
        <v>245</v>
      </c>
      <c r="F19" s="73">
        <f>VLOOKUP(B19,ШАХМАТЫ!$A$8:$C$100,3,FALSE)</f>
        <v>210</v>
      </c>
      <c r="G19" s="73">
        <f>VLOOKUP(B19,ШАШКИ!$A$7:$C$99,3,FALSE)</f>
        <v>210</v>
      </c>
      <c r="H19" s="73">
        <f>VLOOKUP(B19,БАСКЕТБОЛ!$A$8:$C$100,3,FALSE)</f>
        <v>225</v>
      </c>
      <c r="I19" s="73">
        <f>VLOOKUP(B19,'ЛА эстаф.'!$C$7:$E$204,3,FALSE)</f>
        <v>270</v>
      </c>
      <c r="J19" s="73">
        <f>VLOOKUP(B19,'ПЛАВАНИЕ эстаф.'!$C$7:$E$112,3,FALSE)</f>
        <v>300</v>
      </c>
      <c r="K19" s="73">
        <f>VLOOKUP(B19,СТРЕЛЬБА!$A$6:$D$100,4,FALSE)</f>
        <v>170</v>
      </c>
      <c r="L19" s="73">
        <f>VLOOKUP(B19,ДАРТС!$A$6:$D$100,4,FALSE)</f>
        <v>225</v>
      </c>
      <c r="M19" s="73">
        <f>VLOOKUP(B19,ЛЫЖИ!$A$7:$C$99,3,FALSE)</f>
        <v>245</v>
      </c>
      <c r="N19" s="73">
        <f t="shared" si="1"/>
        <v>2155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s="41" customFormat="1" ht="31.5">
      <c r="A20" s="73">
        <v>5</v>
      </c>
      <c r="B20" s="74" t="s">
        <v>8</v>
      </c>
      <c r="C20" s="73">
        <f>VLOOKUP(B20,'Команда.ГТО'!$A$6:$D$100,4,FALSE)</f>
        <v>245</v>
      </c>
      <c r="D20" s="73">
        <f>VLOOKUP(B20,ТЕННИС!$A$8:$C$100,3,FALSE)</f>
        <v>190</v>
      </c>
      <c r="E20" s="73">
        <f>VLOOKUP(B20,ФУТБОЛ!$A$8:$C$100,3,FALSE)</f>
        <v>0</v>
      </c>
      <c r="F20" s="73">
        <f>VLOOKUP(B20,ШАХМАТЫ!$A$8:$C$100,3,FALSE)</f>
        <v>0</v>
      </c>
      <c r="G20" s="73">
        <f>VLOOKUP(B20,ШАШКИ!$A$7:$C$99,3,FALSE)</f>
        <v>225</v>
      </c>
      <c r="H20" s="73">
        <f>VLOOKUP(B20,БАСКЕТБОЛ!$A$8:$C$100,3,FALSE)</f>
        <v>245</v>
      </c>
      <c r="I20" s="73">
        <f>VLOOKUP(B20,'ЛА эстаф.'!$C$7:$E$204,3,FALSE)</f>
        <v>245</v>
      </c>
      <c r="J20" s="73">
        <f>VLOOKUP(B20,'ПЛАВАНИЕ эстаф.'!$C$7:$E$112,3,FALSE)</f>
        <v>245</v>
      </c>
      <c r="K20" s="73">
        <f>VLOOKUP(B20,СТРЕЛЬБА!$A$6:$D$100,4,FALSE)</f>
        <v>210</v>
      </c>
      <c r="L20" s="73">
        <f>VLOOKUP(B20,ДАРТС!$A$6:$D$100,4,FALSE)</f>
        <v>270</v>
      </c>
      <c r="M20" s="73">
        <f>VLOOKUP(B20,ЛЫЖИ!$A$7:$C$99,3,FALSE)</f>
        <v>210</v>
      </c>
      <c r="N20" s="73">
        <f t="shared" si="1"/>
        <v>2085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s="41" customFormat="1" ht="63">
      <c r="A21" s="73">
        <v>6</v>
      </c>
      <c r="B21" s="74" t="s">
        <v>4</v>
      </c>
      <c r="C21" s="73">
        <f>VLOOKUP(B21,'Команда.ГТО'!$A$6:$D$100,4,FALSE)</f>
        <v>210</v>
      </c>
      <c r="D21" s="73">
        <f>VLOOKUP(B21,ТЕННИС!$A$8:$C$100,3,FALSE)</f>
        <v>210</v>
      </c>
      <c r="E21" s="73">
        <f>VLOOKUP(B21,ФУТБОЛ!$A$8:$C$100,3,FALSE)</f>
        <v>225</v>
      </c>
      <c r="F21" s="73">
        <f>VLOOKUP(B21,ШАХМАТЫ!$A$8:$C$100,3,FALSE)</f>
        <v>200</v>
      </c>
      <c r="G21" s="73">
        <f>VLOOKUP(B21,ШАШКИ!$A$7:$C$99,3,FALSE)</f>
        <v>170</v>
      </c>
      <c r="H21" s="73">
        <f>VLOOKUP(B21,БАСКЕТБОЛ!$A$8:$C$100,3,FALSE)</f>
        <v>210</v>
      </c>
      <c r="I21" s="73">
        <f>VLOOKUP(B21,'ЛА эстаф.'!$C$7:$E$204,3,FALSE)</f>
        <v>190</v>
      </c>
      <c r="J21" s="73">
        <f>VLOOKUP(B21,'ПЛАВАНИЕ эстаф.'!$C$7:$E$112,3,FALSE)</f>
        <v>190</v>
      </c>
      <c r="K21" s="73">
        <f>VLOOKUP(B21,СТРЕЛЬБА!$A$6:$D$100,4,FALSE)</f>
        <v>300</v>
      </c>
      <c r="L21" s="73">
        <f>VLOOKUP(B21,ДАРТС!$A$6:$D$100,4,FALSE)</f>
        <v>245</v>
      </c>
      <c r="M21" s="73">
        <f>VLOOKUP(B21,ЛЫЖИ!$A$7:$C$99,3,FALSE)</f>
        <v>0</v>
      </c>
      <c r="N21" s="73">
        <f t="shared" si="1"/>
        <v>1980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s="41" customFormat="1" ht="31.5">
      <c r="A22" s="73" t="s">
        <v>665</v>
      </c>
      <c r="B22" s="74" t="s">
        <v>9</v>
      </c>
      <c r="C22" s="73">
        <f>VLOOKUP(B22,'Команда.ГТО'!$A$6:$D$100,4,FALSE)</f>
        <v>0</v>
      </c>
      <c r="D22" s="73">
        <f>VLOOKUP(B22,ТЕННИС!$A$8:$C$100,3,FALSE)</f>
        <v>0</v>
      </c>
      <c r="E22" s="73">
        <f>VLOOKUP(B22,ФУТБОЛ!$A$8:$C$100,3,FALSE)</f>
        <v>0</v>
      </c>
      <c r="F22" s="73">
        <f>VLOOKUP(B22,ШАХМАТЫ!$A$8:$C$100,3,FALSE)</f>
        <v>245</v>
      </c>
      <c r="G22" s="73">
        <f>VLOOKUP(B22,ШАШКИ!$A$7:$C$99,3,FALSE)</f>
        <v>180</v>
      </c>
      <c r="H22" s="73">
        <f>VLOOKUP(B22,БАСКЕТБОЛ!$A$8:$C$100,3,FALSE)</f>
        <v>0</v>
      </c>
      <c r="I22" s="73">
        <f>VLOOKUP(B22,'ЛА эстаф.'!$C$7:$E$204,3,FALSE)</f>
        <v>200</v>
      </c>
      <c r="J22" s="73">
        <f>VLOOKUP(B22,'ПЛАВАНИЕ эстаф.'!$C$7:$E$112,3,FALSE)</f>
        <v>225</v>
      </c>
      <c r="K22" s="73">
        <f>VLOOKUP(B22,СТРЕЛЬБА!$A$6:$D$100,4,FALSE)</f>
        <v>160</v>
      </c>
      <c r="L22" s="73">
        <f>VLOOKUP(B22,ДАРТС!$A$6:$D$100,4,FALSE)</f>
        <v>170</v>
      </c>
      <c r="M22" s="73">
        <f>VLOOKUP(B22,ЛЫЖИ!$A$7:$C$99,3,FALSE)</f>
        <v>0</v>
      </c>
      <c r="N22" s="73">
        <f t="shared" si="1"/>
        <v>1180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s="41" customFormat="1" ht="47.25">
      <c r="A23" s="73" t="s">
        <v>665</v>
      </c>
      <c r="B23" s="74" t="s">
        <v>106</v>
      </c>
      <c r="C23" s="73">
        <f>VLOOKUP(B23,'Команда.ГТО'!$A$6:$D$100,4,FALSE)</f>
        <v>0</v>
      </c>
      <c r="D23" s="73">
        <f>VLOOKUP(B23,ТЕННИС!$A$8:$C$100,3,FALSE)</f>
        <v>0</v>
      </c>
      <c r="E23" s="73">
        <f>VLOOKUP(B23,ФУТБОЛ!$A$8:$C$100,3,FALSE)</f>
        <v>210</v>
      </c>
      <c r="F23" s="73">
        <f>VLOOKUP(B23,ШАХМАТЫ!$A$8:$C$100,3,FALSE)</f>
        <v>0</v>
      </c>
      <c r="G23" s="73">
        <f>VLOOKUP(B23,ШАШКИ!$A$7:$C$99,3,FALSE)</f>
        <v>270</v>
      </c>
      <c r="H23" s="73">
        <f>VLOOKUP(B23,БАСКЕТБОЛ!$A$8:$C$100,3,FALSE)</f>
        <v>0</v>
      </c>
      <c r="I23" s="73">
        <f>VLOOKUP(B23,'ЛА эстаф.'!$C$7:$E$204,3,FALSE)</f>
        <v>180</v>
      </c>
      <c r="J23" s="73">
        <f>VLOOKUP(B23,'ПЛАВАНИЕ эстаф.'!$C$7:$E$112,3,FALSE)</f>
        <v>0</v>
      </c>
      <c r="K23" s="73">
        <f>VLOOKUP(B23,СТРЕЛЬБА!$A$6:$D$100,4,FALSE)</f>
        <v>225</v>
      </c>
      <c r="L23" s="73">
        <f>VLOOKUP(B23,ДАРТС!$A$6:$D$100,4,FALSE)</f>
        <v>200</v>
      </c>
      <c r="M23" s="73">
        <f>VLOOKUP(B23,ЛЫЖИ!$A$7:$C$99,3,FALSE)</f>
        <v>0</v>
      </c>
      <c r="N23" s="73">
        <f t="shared" si="1"/>
        <v>1085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s="41" customFormat="1" ht="31.5">
      <c r="A24" s="73" t="s">
        <v>665</v>
      </c>
      <c r="B24" s="74" t="s">
        <v>10</v>
      </c>
      <c r="C24" s="73">
        <f>VLOOKUP(B24,'Команда.ГТО'!$A$6:$D$100,4,FALSE)</f>
        <v>0</v>
      </c>
      <c r="D24" s="73">
        <f>VLOOKUP(B24,ТЕННИС!$A$8:$C$100,3,FALSE)</f>
        <v>0</v>
      </c>
      <c r="E24" s="73">
        <f>VLOOKUP(B24,ФУТБОЛ!$A$8:$C$100,3,FALSE)</f>
        <v>0</v>
      </c>
      <c r="F24" s="73">
        <f>VLOOKUP(B24,ШАХМАТЫ!$A$8:$C$100,3,FALSE)</f>
        <v>0</v>
      </c>
      <c r="G24" s="73">
        <f>VLOOKUP(B24,ШАШКИ!$A$7:$C$99,3,FALSE)</f>
        <v>190</v>
      </c>
      <c r="H24" s="73">
        <f>VLOOKUP(B24,БАСКЕТБОЛ!$A$8:$C$100,3,FALSE)</f>
        <v>0</v>
      </c>
      <c r="I24" s="73">
        <f>VLOOKUP(B24,'ЛА эстаф.'!$C$7:$E$204,3,FALSE)</f>
        <v>210</v>
      </c>
      <c r="J24" s="73">
        <f>VLOOKUP(B24,'ПЛАВАНИЕ эстаф.'!$C$7:$E$112,3,FALSE)</f>
        <v>0</v>
      </c>
      <c r="K24" s="73">
        <f>VLOOKUP(B24,СТРЕЛЬБА!$A$6:$D$100,4,FALSE)</f>
        <v>200</v>
      </c>
      <c r="L24" s="73">
        <f>VLOOKUP(B24,ДАРТС!$A$6:$D$100,4,FALSE)</f>
        <v>210</v>
      </c>
      <c r="M24" s="73">
        <f>VLOOKUP(B24,ЛЫЖИ!$A$7:$C$99,3,FALSE)</f>
        <v>0</v>
      </c>
      <c r="N24" s="73">
        <f t="shared" si="1"/>
        <v>810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s="41" customFormat="1" ht="31.5">
      <c r="A25" s="73" t="s">
        <v>665</v>
      </c>
      <c r="B25" s="74" t="s">
        <v>12</v>
      </c>
      <c r="C25" s="73">
        <f>VLOOKUP(B25,'Команда.ГТО'!$A$6:$D$100,4,FALSE)</f>
        <v>0</v>
      </c>
      <c r="D25" s="73">
        <f>VLOOKUP(B25,ТЕННИС!$A$8:$C$100,3,FALSE)</f>
        <v>225</v>
      </c>
      <c r="E25" s="73">
        <f>VLOOKUP(B25,ФУТБОЛ!$A$8:$C$100,3,FALSE)</f>
        <v>0</v>
      </c>
      <c r="F25" s="73">
        <f>VLOOKUP(B25,ШАХМАТЫ!$A$8:$C$100,3,FALSE)</f>
        <v>0</v>
      </c>
      <c r="G25" s="73">
        <f>VLOOKUP(B25,ШАШКИ!$A$7:$C$99,3,FALSE)</f>
        <v>0</v>
      </c>
      <c r="H25" s="73">
        <f>VLOOKUP(B25,БАСКЕТБОЛ!$A$8:$C$100,3,FALSE)</f>
        <v>0</v>
      </c>
      <c r="I25" s="73">
        <f>VLOOKUP(B25,'ЛА эстаф.'!$C$7:$E$204,3,FALSE)</f>
        <v>160</v>
      </c>
      <c r="J25" s="73">
        <f>VLOOKUP(B25,'ПЛАВАНИЕ эстаф.'!$C$7:$E$112,3,FALSE)</f>
        <v>0</v>
      </c>
      <c r="K25" s="73">
        <f>VLOOKUP(B25,СТРЕЛЬБА!$A$6:$D$100,4,FALSE)</f>
        <v>180</v>
      </c>
      <c r="L25" s="73">
        <f>VLOOKUP(B25,ДАРТС!$A$6:$D$100,4,FALSE)</f>
        <v>190</v>
      </c>
      <c r="M25" s="73">
        <f>VLOOKUP(B25,ЛЫЖИ!$A$7:$C$99,3,FALSE)</f>
        <v>0</v>
      </c>
      <c r="N25" s="73">
        <f t="shared" si="1"/>
        <v>755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1" customFormat="1" ht="18.75" customHeight="1">
      <c r="A26" s="201" t="s">
        <v>129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1" customFormat="1" ht="31.5">
      <c r="A27" s="73">
        <v>1</v>
      </c>
      <c r="B27" s="74" t="s">
        <v>178</v>
      </c>
      <c r="C27" s="73">
        <f>VLOOKUP(B27,'Команда.ГТО'!$A$6:$D$100,4,FALSE)</f>
        <v>300</v>
      </c>
      <c r="D27" s="73">
        <f>VLOOKUP(B27,ТЕННИС!$A$8:$C$100,3,FALSE)</f>
        <v>0</v>
      </c>
      <c r="E27" s="73">
        <f>VLOOKUP(B27,ФУТБОЛ!$A$8:$C$100,3,FALSE)</f>
        <v>0</v>
      </c>
      <c r="F27" s="73">
        <f>VLOOKUP(B27,ШАХМАТЫ!$A$8:$C$100,3,FALSE)</f>
        <v>300</v>
      </c>
      <c r="G27" s="73">
        <f>VLOOKUP(B27,ШАШКИ!$A$7:$C$99,3,FALSE)</f>
        <v>225</v>
      </c>
      <c r="H27" s="73">
        <f>VLOOKUP(B27,БАСКЕТБОЛ!$A$8:$C$100,3,FALSE)</f>
        <v>0</v>
      </c>
      <c r="I27" s="73">
        <f>VLOOKUP(B27,'ЛА эстаф.'!$C$7:$E$304,3,FALSE)</f>
        <v>300</v>
      </c>
      <c r="J27" s="73">
        <f>VLOOKUP(B27,'ПЛАВАНИЕ эстаф.'!$C$7:$E$112,3,FALSE)</f>
        <v>300</v>
      </c>
      <c r="K27" s="73">
        <f>VLOOKUP(B27,СТРЕЛЬБА!$A$6:$D$100,4,FALSE)</f>
        <v>270</v>
      </c>
      <c r="L27" s="73">
        <f>VLOOKUP(B27,ДАРТС!$A$6:$D$100,4,FALSE)</f>
        <v>270</v>
      </c>
      <c r="M27" s="73">
        <f>VLOOKUP(B27,ЛЫЖИ!$A$7:$C$99,3,FALSE)</f>
        <v>270</v>
      </c>
      <c r="N27" s="73">
        <f>LARGE(C27:M27,1)+LARGE(C27:M27,2)+LARGE(C27:M27,3)+LARGE(C27:M27,4)+LARGE(C27:M27,5)+LARGE(C27:M27,6)+LARGE(C27:M27,7)</f>
        <v>2010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1" customFormat="1" ht="47.25">
      <c r="A28" s="73">
        <v>2</v>
      </c>
      <c r="B28" s="75" t="s">
        <v>14</v>
      </c>
      <c r="C28" s="73">
        <f>VLOOKUP(B28,'Команда.ГТО'!$A$6:$D$100,4,FALSE)</f>
        <v>270</v>
      </c>
      <c r="D28" s="73">
        <f>VLOOKUP(B28,ТЕННИС!$A$8:$C$100,3,FALSE)</f>
        <v>0</v>
      </c>
      <c r="E28" s="73">
        <f>VLOOKUP(B28,ФУТБОЛ!$A$8:$C$100,3,FALSE)</f>
        <v>0</v>
      </c>
      <c r="F28" s="73">
        <f>VLOOKUP(B28,ШАХМАТЫ!$A$8:$C$100,3,FALSE)</f>
        <v>270</v>
      </c>
      <c r="G28" s="73">
        <f>VLOOKUP(B28,ШАШКИ!$A$7:$C$99,3,FALSE)</f>
        <v>300</v>
      </c>
      <c r="H28" s="73">
        <f>VLOOKUP(B28,БАСКЕТБОЛ!$A$8:$C$100,3,FALSE)</f>
        <v>0</v>
      </c>
      <c r="I28" s="73">
        <f>VLOOKUP(B28,'ЛА эстаф.'!$C$7:$E$204,3,FALSE)</f>
        <v>0</v>
      </c>
      <c r="J28" s="73">
        <f>VLOOKUP(B28,'ПЛАВАНИЕ эстаф.'!$C$7:$E$112,3,FALSE)</f>
        <v>0</v>
      </c>
      <c r="K28" s="73">
        <f>VLOOKUP(B28,СТРЕЛЬБА!$A$6:$D$100,4,FALSE)</f>
        <v>245</v>
      </c>
      <c r="L28" s="73">
        <f>VLOOKUP(B28,ДАРТС!$A$6:$D$100,4,FALSE)</f>
        <v>245</v>
      </c>
      <c r="M28" s="73">
        <f>VLOOKUP(B28,ЛЫЖИ!$A$7:$C$99,3,FALSE)</f>
        <v>300</v>
      </c>
      <c r="N28" s="73">
        <f>LARGE(C28:M28,1)+LARGE(C28:M28,2)+LARGE(C28:M28,3)+LARGE(C28:M28,4)+LARGE(C28:M28,5)+LARGE(C28:M28,6)+LARGE(C28:M28,7)</f>
        <v>1630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s="41" customFormat="1" ht="47.25">
      <c r="A29" s="73">
        <v>3</v>
      </c>
      <c r="B29" s="74" t="s">
        <v>107</v>
      </c>
      <c r="C29" s="73">
        <f>VLOOKUP(B29,'Команда.ГТО'!$A$6:$D$100,4,FALSE)</f>
        <v>245</v>
      </c>
      <c r="D29" s="73">
        <f>VLOOKUP(B29,ТЕННИС!$A$8:$C$100,3,FALSE)</f>
        <v>0</v>
      </c>
      <c r="E29" s="73">
        <f>VLOOKUP(B29,ФУТБОЛ!$A$8:$C$100,3,FALSE)</f>
        <v>0</v>
      </c>
      <c r="F29" s="73">
        <f>VLOOKUP(B29,ШАХМАТЫ!$A$8:$C$100,3,FALSE)</f>
        <v>0</v>
      </c>
      <c r="G29" s="73">
        <f>VLOOKUP(B29,ШАШКИ!$A$7:$C$99,3,FALSE)</f>
        <v>245</v>
      </c>
      <c r="H29" s="73">
        <f>VLOOKUP(B29,БАСКЕТБОЛ!$A$8:$C$100,3,FALSE)</f>
        <v>0</v>
      </c>
      <c r="I29" s="73">
        <f>VLOOKUP(B29,'ЛА эстаф.'!$C$7:$E$204,3,FALSE)</f>
        <v>245</v>
      </c>
      <c r="J29" s="73">
        <f>VLOOKUP(B29,'ПЛАВАНИЕ эстаф.'!$C$7:$E$112,3,FALSE)</f>
        <v>0</v>
      </c>
      <c r="K29" s="73">
        <f>VLOOKUP(B29,СТРЕЛЬБА!$A$6:$D$100,4,FALSE)</f>
        <v>300</v>
      </c>
      <c r="L29" s="73">
        <f>VLOOKUP(B29,ДАРТС!$A$6:$D$100,4,FALSE)</f>
        <v>300</v>
      </c>
      <c r="M29" s="73">
        <f>VLOOKUP(B29,ЛЫЖИ!$A$7:$C$99,3,FALSE)</f>
        <v>0</v>
      </c>
      <c r="N29" s="73">
        <f>LARGE(C29:M29,1)+LARGE(C29:M29,2)+LARGE(C29:M29,3)+LARGE(C29:M29,4)+LARGE(C29:M29,5)+LARGE(C29:M29,6)+LARGE(C29:M29,7)</f>
        <v>1335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1" customFormat="1" ht="47.25">
      <c r="A30" s="73" t="s">
        <v>665</v>
      </c>
      <c r="B30" s="75" t="s">
        <v>15</v>
      </c>
      <c r="C30" s="73">
        <f>VLOOKUP(B30,'Команда.ГТО'!$A$6:$D$100,4,FALSE)</f>
        <v>0</v>
      </c>
      <c r="D30" s="73">
        <f>VLOOKUP(B30,ТЕННИС!$A$8:$C$100,3,FALSE)</f>
        <v>300</v>
      </c>
      <c r="E30" s="73">
        <f>VLOOKUP(B30,ФУТБОЛ!$A$8:$C$100,3,FALSE)</f>
        <v>0</v>
      </c>
      <c r="F30" s="73">
        <f>VLOOKUP(B30,ШАХМАТЫ!$A$8:$C$100,3,FALSE)</f>
        <v>0</v>
      </c>
      <c r="G30" s="73">
        <f>VLOOKUP(B30,ШАШКИ!$A$7:$C$99,3,FALSE)</f>
        <v>270</v>
      </c>
      <c r="H30" s="73">
        <f>VLOOKUP(B30,БАСКЕТБОЛ!$A$8:$C$100,3,FALSE)</f>
        <v>0</v>
      </c>
      <c r="I30" s="73">
        <f>VLOOKUP(B30,'ЛА эстаф.'!$C$7:$E$204,3,FALSE)</f>
        <v>270</v>
      </c>
      <c r="J30" s="73">
        <f>VLOOKUP(B30,'ПЛАВАНИЕ эстаф.'!$C$7:$E$112,3,FALSE)</f>
        <v>270</v>
      </c>
      <c r="K30" s="73">
        <f>VLOOKUP(B30,СТРЕЛЬБА!$A$6:$D$100,4,FALSE)</f>
        <v>225</v>
      </c>
      <c r="L30" s="73">
        <f>VLOOKUP(B30,ДАРТС!$A$6:$D$100,4,FALSE)</f>
        <v>225</v>
      </c>
      <c r="M30" s="73">
        <f>VLOOKUP(B30,ЛЫЖИ!$A$7:$C$99,3,FALSE)</f>
        <v>0</v>
      </c>
      <c r="N30" s="73">
        <f>LARGE(C30:M30,1)+LARGE(C30:M30,2)+LARGE(C30:M30,3)+LARGE(C30:M30,4)+LARGE(C30:M30,5)+LARGE(C30:M30,6)+LARGE(C30:M30,7)</f>
        <v>1560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14" s="5" customFormat="1" ht="15" customHeight="1">
      <c r="A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5" customFormat="1" ht="15" customHeight="1">
      <c r="A32" s="8"/>
      <c r="B32" s="5" t="s">
        <v>27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5" customFormat="1" ht="15" customHeight="1">
      <c r="A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s="5" customFormat="1" ht="15" customHeight="1">
      <c r="A34" s="8"/>
      <c r="B34" s="5" t="s">
        <v>28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s="5" customFormat="1" ht="15" customHeight="1">
      <c r="A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s="5" customFormat="1" ht="15" customHeight="1">
      <c r="A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s="5" customFormat="1" ht="15" customHeight="1">
      <c r="A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s="5" customFormat="1" ht="15" customHeight="1">
      <c r="A38" s="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s="5" customFormat="1" ht="15" customHeight="1">
      <c r="A39" s="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5" customFormat="1" ht="15" customHeight="1">
      <c r="A40" s="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s="5" customFormat="1" ht="15" customHeight="1">
      <c r="A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s="5" customFormat="1" ht="15" customHeight="1">
      <c r="A42" s="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s="5" customFormat="1" ht="15" customHeight="1">
      <c r="A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s="5" customFormat="1" ht="15" customHeight="1">
      <c r="A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s="5" customFormat="1" ht="15" customHeight="1">
      <c r="A45" s="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s="5" customFormat="1" ht="15" customHeight="1">
      <c r="A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s="5" customFormat="1" ht="15" customHeight="1">
      <c r="A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s="5" customFormat="1" ht="15" customHeight="1">
      <c r="A48" s="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s="5" customFormat="1" ht="15" customHeight="1">
      <c r="A49" s="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s="5" customFormat="1" ht="15" customHeight="1">
      <c r="A50" s="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s="5" customFormat="1" ht="15" customHeight="1">
      <c r="A51" s="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s="5" customFormat="1" ht="15" customHeight="1">
      <c r="A52" s="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s="5" customFormat="1" ht="15" customHeight="1">
      <c r="A53" s="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s="5" customFormat="1" ht="15" customHeight="1">
      <c r="A54" s="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s="5" customFormat="1" ht="15" customHeight="1">
      <c r="A55" s="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s="5" customFormat="1" ht="15" customHeight="1">
      <c r="A56" s="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s="5" customFormat="1" ht="15" customHeight="1">
      <c r="A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s="5" customFormat="1" ht="15" customHeight="1">
      <c r="A58" s="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s="5" customFormat="1" ht="15" customHeight="1">
      <c r="A59" s="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s="5" customFormat="1" ht="15" customHeight="1">
      <c r="A60" s="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s="5" customFormat="1" ht="15" customHeight="1">
      <c r="A61" s="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s="5" customFormat="1" ht="15" customHeight="1">
      <c r="A62" s="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s="5" customFormat="1" ht="15" customHeight="1">
      <c r="A63" s="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5" customFormat="1" ht="15" customHeight="1">
      <c r="A64" s="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s="5" customFormat="1" ht="15" customHeight="1">
      <c r="A65" s="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s="5" customFormat="1" ht="15" customHeight="1">
      <c r="A66" s="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5" customFormat="1" ht="15" customHeight="1">
      <c r="A67" s="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s="5" customFormat="1" ht="15" customHeight="1">
      <c r="A68" s="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s="5" customFormat="1" ht="15" customHeight="1">
      <c r="A69" s="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s="5" customFormat="1" ht="15" customHeight="1">
      <c r="A70" s="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s="5" customFormat="1" ht="15" customHeight="1">
      <c r="A71" s="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s="5" customFormat="1" ht="15" customHeight="1">
      <c r="A72" s="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s="5" customFormat="1" ht="15" customHeight="1">
      <c r="A73" s="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s="5" customFormat="1" ht="15" customHeight="1">
      <c r="A74" s="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s="5" customFormat="1" ht="15" customHeight="1">
      <c r="A75" s="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s="5" customFormat="1" ht="15" customHeight="1">
      <c r="A76" s="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s="5" customFormat="1" ht="15" customHeight="1">
      <c r="A77" s="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s="5" customFormat="1" ht="15" customHeight="1">
      <c r="A78" s="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s="5" customFormat="1" ht="15" customHeight="1">
      <c r="A79" s="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s="5" customFormat="1" ht="15" customHeight="1">
      <c r="A80" s="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s="5" customFormat="1" ht="15" customHeight="1">
      <c r="A81" s="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s="5" customFormat="1" ht="15" customHeight="1">
      <c r="A82" s="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s="5" customFormat="1" ht="15" customHeight="1">
      <c r="A83" s="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s="5" customFormat="1" ht="15" customHeight="1">
      <c r="A84" s="8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s="5" customFormat="1" ht="15" customHeight="1">
      <c r="A85" s="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s="5" customFormat="1" ht="15" customHeight="1">
      <c r="A86" s="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s="5" customFormat="1" ht="15" customHeight="1">
      <c r="A87" s="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s="5" customFormat="1" ht="15" customHeight="1">
      <c r="A88" s="8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s="5" customFormat="1" ht="15" customHeight="1">
      <c r="A89" s="8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s="5" customFormat="1" ht="15" customHeight="1">
      <c r="A90" s="8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s="5" customFormat="1" ht="15" customHeight="1">
      <c r="A91" s="8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s="5" customFormat="1" ht="15" customHeight="1">
      <c r="A92" s="8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s="5" customFormat="1" ht="15" customHeight="1">
      <c r="A93" s="8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s="5" customFormat="1" ht="15" customHeight="1">
      <c r="A94" s="8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s="5" customFormat="1" ht="15" customHeight="1">
      <c r="A95" s="8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s="5" customFormat="1" ht="15" customHeight="1">
      <c r="A96" s="8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s="5" customFormat="1" ht="15" customHeight="1">
      <c r="A97" s="8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s="5" customFormat="1" ht="15" customHeight="1">
      <c r="A98" s="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s="5" customFormat="1" ht="15" customHeight="1">
      <c r="A99" s="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s="5" customFormat="1" ht="15" customHeight="1">
      <c r="A100" s="8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s="5" customFormat="1" ht="15" customHeight="1">
      <c r="A101" s="8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s="5" customFormat="1" ht="15" customHeight="1">
      <c r="A102" s="8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s="5" customFormat="1" ht="15" customHeight="1">
      <c r="A103" s="8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s="5" customFormat="1" ht="15" customHeight="1">
      <c r="A104" s="8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s="5" customFormat="1" ht="15" customHeight="1">
      <c r="A105" s="8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s="5" customFormat="1" ht="15" customHeight="1">
      <c r="A106" s="8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s="5" customFormat="1" ht="15" customHeight="1">
      <c r="A107" s="8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s="5" customFormat="1" ht="15" customHeight="1">
      <c r="A108" s="8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s="5" customFormat="1" ht="15" customHeight="1">
      <c r="A109" s="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s="5" customFormat="1" ht="15" customHeight="1">
      <c r="A110" s="8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s="5" customFormat="1" ht="15" customHeight="1">
      <c r="A111" s="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s="5" customFormat="1" ht="15" customHeight="1">
      <c r="A112" s="8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s="5" customFormat="1" ht="15" customHeight="1">
      <c r="A113" s="8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s="5" customFormat="1" ht="15" customHeight="1">
      <c r="A114" s="8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s="5" customFormat="1" ht="15" customHeight="1">
      <c r="A115" s="8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s="5" customFormat="1" ht="15" customHeight="1">
      <c r="A116" s="8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s="5" customFormat="1" ht="15" customHeight="1">
      <c r="A117" s="8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s="5" customFormat="1" ht="15" customHeight="1">
      <c r="A118" s="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s="5" customFormat="1" ht="15" customHeight="1">
      <c r="A119" s="8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s="5" customFormat="1" ht="15" customHeight="1">
      <c r="A120" s="8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s="5" customFormat="1" ht="15" customHeight="1">
      <c r="A121" s="8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s="5" customFormat="1" ht="15" customHeight="1">
      <c r="A122" s="8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s="5" customFormat="1" ht="15" customHeight="1">
      <c r="A123" s="8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s="5" customFormat="1" ht="15" customHeight="1">
      <c r="A124" s="8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s="5" customFormat="1" ht="15" customHeight="1">
      <c r="A125" s="8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s="5" customFormat="1" ht="15" customHeight="1">
      <c r="A126" s="8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s="5" customFormat="1" ht="15" customHeight="1">
      <c r="A127" s="8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s="5" customFormat="1" ht="15" customHeight="1">
      <c r="A128" s="8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s="5" customFormat="1" ht="15" customHeight="1">
      <c r="A129" s="8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s="5" customFormat="1" ht="15" customHeight="1">
      <c r="A130" s="8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s="5" customFormat="1" ht="15" customHeight="1">
      <c r="A131" s="8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s="5" customFormat="1" ht="15" customHeight="1">
      <c r="A132" s="8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s="5" customFormat="1" ht="15" customHeight="1">
      <c r="A133" s="8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s="5" customFormat="1" ht="15" customHeight="1">
      <c r="A134" s="8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s="5" customFormat="1" ht="15" customHeight="1">
      <c r="A135" s="8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s="5" customFormat="1" ht="15" customHeight="1">
      <c r="A136" s="8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s="5" customFormat="1" ht="15" customHeight="1">
      <c r="A137" s="8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</sheetData>
  <sheetProtection password="C628" sheet="1" formatCells="0" formatColumns="0" formatRows="0" insertColumns="0" insertRows="0" insertHyperlinks="0" deleteColumns="0" deleteRows="0"/>
  <mergeCells count="6">
    <mergeCell ref="A15:N15"/>
    <mergeCell ref="A26:N26"/>
    <mergeCell ref="A1:N1"/>
    <mergeCell ref="A3:N3"/>
    <mergeCell ref="I2:N2"/>
    <mergeCell ref="A6:N6"/>
  </mergeCells>
  <printOptions/>
  <pageMargins left="0.17" right="0.22" top="0.17" bottom="0.18" header="0.16" footer="0.18"/>
  <pageSetup horizontalDpi="600" verticalDpi="600" orientation="portrait" paperSize="9" scale="82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zoomScaleSheetLayoutView="100" zoomScalePageLayoutView="0" workbookViewId="0" topLeftCell="C54">
      <selection activeCell="D75" sqref="D75"/>
    </sheetView>
  </sheetViews>
  <sheetFormatPr defaultColWidth="9.00390625" defaultRowHeight="12.75"/>
  <cols>
    <col min="1" max="1" width="5.25390625" style="93" hidden="1" customWidth="1"/>
    <col min="2" max="2" width="6.125" style="16" hidden="1" customWidth="1"/>
    <col min="3" max="3" width="20.875" style="16" customWidth="1"/>
    <col min="4" max="4" width="48.25390625" style="16" customWidth="1"/>
    <col min="5" max="9" width="6.125" style="16" hidden="1" customWidth="1"/>
    <col min="10" max="11" width="9.25390625" style="93" customWidth="1"/>
    <col min="12" max="16384" width="9.125" style="16" customWidth="1"/>
  </cols>
  <sheetData>
    <row r="1" spans="1:11" ht="18.75">
      <c r="A1" s="178" t="s">
        <v>26</v>
      </c>
      <c r="B1" s="178"/>
      <c r="C1" s="178"/>
      <c r="D1" s="178"/>
      <c r="E1" s="178"/>
      <c r="F1" s="178"/>
      <c r="G1" s="178"/>
      <c r="H1" s="178"/>
      <c r="I1" s="178"/>
      <c r="J1" s="178"/>
      <c r="K1" s="89"/>
    </row>
    <row r="2" spans="9:11" ht="12.75" customHeight="1">
      <c r="I2" s="170" t="s">
        <v>71</v>
      </c>
      <c r="J2" s="170"/>
      <c r="K2" s="170"/>
    </row>
    <row r="3" spans="1:11" ht="17.25" customHeight="1">
      <c r="A3" s="171" t="s">
        <v>57</v>
      </c>
      <c r="B3" s="171"/>
      <c r="C3" s="171"/>
      <c r="D3" s="171"/>
      <c r="E3" s="171"/>
      <c r="F3" s="171"/>
      <c r="G3" s="171"/>
      <c r="H3" s="171"/>
      <c r="I3" s="171"/>
      <c r="J3" s="171"/>
      <c r="K3" s="105"/>
    </row>
    <row r="4" spans="1:11" ht="17.25" customHeight="1">
      <c r="A4" s="171" t="s">
        <v>36</v>
      </c>
      <c r="B4" s="171"/>
      <c r="C4" s="171"/>
      <c r="D4" s="171"/>
      <c r="E4" s="171"/>
      <c r="F4" s="171"/>
      <c r="G4" s="171"/>
      <c r="H4" s="171"/>
      <c r="I4" s="171"/>
      <c r="J4" s="171"/>
      <c r="K4" s="105"/>
    </row>
    <row r="5" spans="1:11" ht="15.75" customHeight="1">
      <c r="A5" s="106"/>
      <c r="B5" s="106"/>
      <c r="C5" s="106"/>
      <c r="D5" s="106"/>
      <c r="E5" s="106"/>
      <c r="H5" s="172" t="s">
        <v>91</v>
      </c>
      <c r="I5" s="172"/>
      <c r="J5" s="105" t="s">
        <v>485</v>
      </c>
      <c r="K5" s="105"/>
    </row>
    <row r="6" spans="1:11" s="2" customFormat="1" ht="15" customHeight="1">
      <c r="A6" s="157" t="s">
        <v>17</v>
      </c>
      <c r="B6" s="157" t="s">
        <v>35</v>
      </c>
      <c r="C6" s="157" t="s">
        <v>19</v>
      </c>
      <c r="D6" s="157" t="s">
        <v>18</v>
      </c>
      <c r="E6" s="173" t="s">
        <v>44</v>
      </c>
      <c r="F6" s="174"/>
      <c r="G6" s="174"/>
      <c r="H6" s="174"/>
      <c r="I6" s="175"/>
      <c r="J6" s="157" t="s">
        <v>21</v>
      </c>
      <c r="K6" s="157" t="s">
        <v>23</v>
      </c>
    </row>
    <row r="7" spans="1:11" s="2" customFormat="1" ht="18" customHeight="1">
      <c r="A7" s="157"/>
      <c r="B7" s="157"/>
      <c r="C7" s="157"/>
      <c r="D7" s="157"/>
      <c r="E7" s="3">
        <v>1</v>
      </c>
      <c r="F7" s="3">
        <v>2</v>
      </c>
      <c r="G7" s="3">
        <v>3</v>
      </c>
      <c r="H7" s="3">
        <v>4</v>
      </c>
      <c r="I7" s="3">
        <v>5</v>
      </c>
      <c r="J7" s="157"/>
      <c r="K7" s="157"/>
    </row>
    <row r="8" spans="1:11" s="15" customFormat="1" ht="15" customHeight="1">
      <c r="A8" s="61">
        <v>13</v>
      </c>
      <c r="B8" s="61">
        <v>387</v>
      </c>
      <c r="C8" s="91" t="str">
        <f>VLOOKUP(B8,'База ГТО'!$A$6:$C$280,2,FALSE)</f>
        <v>Вишнякова Олеся</v>
      </c>
      <c r="D8" s="91" t="str">
        <f>VLOOKUP(B8,'База ГТО'!$A$6:$C$280,3,FALSE)</f>
        <v>Департамент информац-ой политики и СМИ</v>
      </c>
      <c r="E8" s="13"/>
      <c r="F8" s="13"/>
      <c r="G8" s="13"/>
      <c r="H8" s="13"/>
      <c r="I8" s="13"/>
      <c r="J8" s="107">
        <v>38</v>
      </c>
      <c r="K8" s="107">
        <v>1</v>
      </c>
    </row>
    <row r="9" spans="1:11" s="15" customFormat="1" ht="15" customHeight="1">
      <c r="A9" s="61">
        <v>6</v>
      </c>
      <c r="B9" s="132">
        <v>360</v>
      </c>
      <c r="C9" s="91" t="str">
        <f>VLOOKUP(B9,'База ГТО'!$A$6:$C$280,2,FALSE)</f>
        <v>Бычкова Мария</v>
      </c>
      <c r="D9" s="91" t="str">
        <f>VLOOKUP(B9,'База ГТО'!$A$6:$C$280,3,FALSE)</f>
        <v>Мин-во экономики</v>
      </c>
      <c r="E9" s="13"/>
      <c r="F9" s="13"/>
      <c r="G9" s="13"/>
      <c r="H9" s="13"/>
      <c r="I9" s="13"/>
      <c r="J9" s="3">
        <v>34</v>
      </c>
      <c r="K9" s="3">
        <v>2</v>
      </c>
    </row>
    <row r="10" spans="1:11" s="15" customFormat="1" ht="15" customHeight="1">
      <c r="A10" s="61">
        <v>2</v>
      </c>
      <c r="B10" s="61">
        <v>377</v>
      </c>
      <c r="C10" s="91" t="str">
        <f>VLOOKUP(B10,'База ГТО'!$A$6:$C$280,2,FALSE)</f>
        <v>Красилова Галина</v>
      </c>
      <c r="D10" s="91" t="str">
        <f>VLOOKUP(B10,'База ГТО'!$A$6:$C$280,3,FALSE)</f>
        <v>Правительство</v>
      </c>
      <c r="E10" s="13"/>
      <c r="F10" s="13"/>
      <c r="G10" s="13"/>
      <c r="H10" s="13"/>
      <c r="I10" s="13"/>
      <c r="J10" s="3">
        <v>24</v>
      </c>
      <c r="K10" s="3">
        <v>3</v>
      </c>
    </row>
    <row r="11" spans="1:11" s="15" customFormat="1" ht="15" customHeight="1">
      <c r="A11" s="61">
        <v>9</v>
      </c>
      <c r="B11" s="61">
        <v>382</v>
      </c>
      <c r="C11" s="91" t="str">
        <f>VLOOKUP(B11,'База ГТО'!$A$6:$C$280,2,FALSE)</f>
        <v>Акишина Елена</v>
      </c>
      <c r="D11" s="91" t="str">
        <f>VLOOKUP(B11,'База ГТО'!$A$6:$C$280,3,FALSE)</f>
        <v>Мин-во здравоохранения</v>
      </c>
      <c r="E11" s="13"/>
      <c r="F11" s="13"/>
      <c r="G11" s="13"/>
      <c r="H11" s="13"/>
      <c r="I11" s="13"/>
      <c r="J11" s="3">
        <v>17</v>
      </c>
      <c r="K11" s="3">
        <v>4</v>
      </c>
    </row>
    <row r="12" spans="1:11" s="15" customFormat="1" ht="15" customHeight="1">
      <c r="A12" s="61">
        <v>27</v>
      </c>
      <c r="B12" s="61">
        <v>401</v>
      </c>
      <c r="C12" s="91" t="str">
        <f>VLOOKUP(B12,'База ГТО'!$A$6:$C$280,2,FALSE)</f>
        <v>Трошина Ирина</v>
      </c>
      <c r="D12" s="91" t="str">
        <f>VLOOKUP(B12,'База ГТО'!$A$6:$C$280,3,FALSE)</f>
        <v>Управ-ие госжилстройинспекции</v>
      </c>
      <c r="E12" s="13"/>
      <c r="F12" s="13"/>
      <c r="G12" s="13"/>
      <c r="H12" s="13"/>
      <c r="I12" s="13"/>
      <c r="J12" s="3">
        <v>17</v>
      </c>
      <c r="K12" s="3">
        <v>4</v>
      </c>
    </row>
    <row r="13" spans="1:11" s="15" customFormat="1" ht="15" customHeight="1">
      <c r="A13" s="61">
        <v>14</v>
      </c>
      <c r="B13" s="61">
        <v>385</v>
      </c>
      <c r="C13" s="91" t="str">
        <f>VLOOKUP(B13,'База ГТО'!$A$6:$C$280,2,FALSE)</f>
        <v>Спиридонова Виктория</v>
      </c>
      <c r="D13" s="91" t="str">
        <f>VLOOKUP(B13,'База ГТО'!$A$6:$C$280,3,FALSE)</f>
        <v>Департамент информац-ой политики и СМИ</v>
      </c>
      <c r="E13" s="13"/>
      <c r="F13" s="13"/>
      <c r="G13" s="13"/>
      <c r="H13" s="13"/>
      <c r="I13" s="13"/>
      <c r="J13" s="3">
        <v>15</v>
      </c>
      <c r="K13" s="3">
        <v>6</v>
      </c>
    </row>
    <row r="14" spans="1:11" s="15" customFormat="1" ht="15" customHeight="1">
      <c r="A14" s="61">
        <v>16</v>
      </c>
      <c r="B14" s="61">
        <v>393</v>
      </c>
      <c r="C14" s="91" t="str">
        <f>VLOOKUP(B14,'База ГТО'!$A$6:$C$280,2,FALSE)</f>
        <v>Ионова Любовь</v>
      </c>
      <c r="D14" s="91" t="str">
        <f>VLOOKUP(B14,'База ГТО'!$A$6:$C$280,3,FALSE)</f>
        <v>Мин-во ЖКХ и гр.защиты населения</v>
      </c>
      <c r="E14" s="13"/>
      <c r="F14" s="13"/>
      <c r="G14" s="13"/>
      <c r="H14" s="13"/>
      <c r="I14" s="13"/>
      <c r="J14" s="3">
        <v>15</v>
      </c>
      <c r="K14" s="3">
        <v>6</v>
      </c>
    </row>
    <row r="15" spans="1:11" s="15" customFormat="1" ht="15" customHeight="1">
      <c r="A15" s="61">
        <v>31</v>
      </c>
      <c r="B15" s="61">
        <v>17</v>
      </c>
      <c r="C15" s="91" t="str">
        <f>VLOOKUP(B15,'База ГТО'!$A$6:$C$280,2,FALSE)</f>
        <v>Коробова Наталья</v>
      </c>
      <c r="D15" s="91" t="str">
        <f>VLOOKUP(B15,'База ГТО'!$A$6:$C$280,3,FALSE)</f>
        <v>Управ-ие по регулированию КС и закупкам</v>
      </c>
      <c r="E15" s="13"/>
      <c r="F15" s="13"/>
      <c r="G15" s="13"/>
      <c r="H15" s="13"/>
      <c r="I15" s="13"/>
      <c r="J15" s="3">
        <v>11</v>
      </c>
      <c r="K15" s="3">
        <v>8</v>
      </c>
    </row>
    <row r="16" spans="1:11" s="15" customFormat="1" ht="15" customHeight="1">
      <c r="A16" s="61">
        <v>32</v>
      </c>
      <c r="B16" s="61">
        <v>18</v>
      </c>
      <c r="C16" s="91" t="str">
        <f>VLOOKUP(B16,'База ГТО'!$A$6:$C$280,2,FALSE)</f>
        <v>Волкова Алена</v>
      </c>
      <c r="D16" s="91" t="str">
        <f>VLOOKUP(B16,'База ГТО'!$A$6:$C$280,3,FALSE)</f>
        <v>Управ-ие по регулированию КС и закупкам</v>
      </c>
      <c r="E16" s="13"/>
      <c r="F16" s="13"/>
      <c r="G16" s="13"/>
      <c r="H16" s="13"/>
      <c r="I16" s="13"/>
      <c r="J16" s="3">
        <v>11</v>
      </c>
      <c r="K16" s="3">
        <v>8</v>
      </c>
    </row>
    <row r="17" spans="1:11" s="15" customFormat="1" ht="15" customHeight="1">
      <c r="A17" s="61">
        <v>12</v>
      </c>
      <c r="B17" s="102">
        <v>340</v>
      </c>
      <c r="C17" s="91" t="str">
        <f>VLOOKUP(B17,'База ГТО'!$A$6:$C$280,2,FALSE)</f>
        <v>Еремина Вероника</v>
      </c>
      <c r="D17" s="91" t="str">
        <f>VLOOKUP(B17,'База ГТО'!$A$6:$C$280,3,FALSE)</f>
        <v>Мин-во образования</v>
      </c>
      <c r="E17" s="13"/>
      <c r="F17" s="13"/>
      <c r="G17" s="13"/>
      <c r="H17" s="13"/>
      <c r="I17" s="13"/>
      <c r="J17" s="3">
        <v>10</v>
      </c>
      <c r="K17" s="3">
        <v>10</v>
      </c>
    </row>
    <row r="18" spans="1:11" s="15" customFormat="1" ht="15" customHeight="1">
      <c r="A18" s="61">
        <v>17</v>
      </c>
      <c r="B18" s="61">
        <v>105</v>
      </c>
      <c r="C18" s="91" t="str">
        <f>VLOOKUP(B18,'База ГТО'!$A$6:$C$280,2,FALSE)</f>
        <v>Яцук Ольга</v>
      </c>
      <c r="D18" s="91" t="str">
        <f>VLOOKUP(B18,'База ГТО'!$A$6:$C$280,3,FALSE)</f>
        <v>Мин-во лесного,охотн. хоз-ва и природопольз.</v>
      </c>
      <c r="E18" s="13"/>
      <c r="F18" s="13"/>
      <c r="G18" s="13"/>
      <c r="H18" s="13"/>
      <c r="I18" s="13"/>
      <c r="J18" s="3">
        <v>10</v>
      </c>
      <c r="K18" s="3">
        <v>10</v>
      </c>
    </row>
    <row r="19" spans="1:11" s="15" customFormat="1" ht="15" customHeight="1">
      <c r="A19" s="61">
        <v>29</v>
      </c>
      <c r="B19" s="102">
        <v>344</v>
      </c>
      <c r="C19" s="91" t="str">
        <f>VLOOKUP(B19,'База ГТО'!$A$6:$C$280,2,FALSE)</f>
        <v>Емельянова Светлана</v>
      </c>
      <c r="D19" s="91" t="str">
        <f>VLOOKUP(B19,'База ГТО'!$A$6:$C$280,3,FALSE)</f>
        <v>Законодательное Собрание</v>
      </c>
      <c r="E19" s="13"/>
      <c r="F19" s="13"/>
      <c r="G19" s="13"/>
      <c r="H19" s="13"/>
      <c r="I19" s="13"/>
      <c r="J19" s="3">
        <v>7</v>
      </c>
      <c r="K19" s="3">
        <v>12</v>
      </c>
    </row>
    <row r="20" spans="1:11" s="15" customFormat="1" ht="15" customHeight="1">
      <c r="A20" s="61">
        <v>24</v>
      </c>
      <c r="B20" s="102">
        <v>111</v>
      </c>
      <c r="C20" s="91" t="str">
        <f>VLOOKUP(B20,'База ГТО'!$A$6:$C$280,2,FALSE)</f>
        <v>Ухабова Алина</v>
      </c>
      <c r="D20" s="91" t="str">
        <f>VLOOKUP(B20,'База ГТО'!$A$6:$C$280,3,FALSE)</f>
        <v>Мин-во физ.культуры и спорта</v>
      </c>
      <c r="E20" s="13"/>
      <c r="F20" s="13"/>
      <c r="G20" s="13"/>
      <c r="H20" s="13"/>
      <c r="I20" s="13"/>
      <c r="J20" s="3">
        <v>6</v>
      </c>
      <c r="K20" s="3">
        <v>13</v>
      </c>
    </row>
    <row r="21" spans="1:11" s="15" customFormat="1" ht="15" customHeight="1">
      <c r="A21" s="61">
        <v>3</v>
      </c>
      <c r="B21" s="61">
        <v>356</v>
      </c>
      <c r="C21" s="91" t="str">
        <f>VLOOKUP(B21,'База ГТО'!$A$6:$C$280,2,FALSE)</f>
        <v>Полецкая Анна</v>
      </c>
      <c r="D21" s="91" t="str">
        <f>VLOOKUP(B21,'База ГТО'!$A$6:$C$280,3,FALSE)</f>
        <v>Мин-во сельского хозяйства</v>
      </c>
      <c r="E21" s="13"/>
      <c r="F21" s="13"/>
      <c r="G21" s="13"/>
      <c r="H21" s="13"/>
      <c r="I21" s="13"/>
      <c r="J21" s="3">
        <v>5</v>
      </c>
      <c r="K21" s="3">
        <v>14</v>
      </c>
    </row>
    <row r="22" spans="1:11" s="15" customFormat="1" ht="15" customHeight="1">
      <c r="A22" s="61">
        <v>28</v>
      </c>
      <c r="B22" s="61">
        <v>398</v>
      </c>
      <c r="C22" s="91" t="str">
        <f>VLOOKUP(B22,'База ГТО'!$A$6:$C$280,2,FALSE)</f>
        <v>Игнатьева Елена</v>
      </c>
      <c r="D22" s="91" t="str">
        <f>VLOOKUP(B22,'База ГТО'!$A$6:$C$280,3,FALSE)</f>
        <v>Управ-ие госжилстройинспекции</v>
      </c>
      <c r="E22" s="13"/>
      <c r="F22" s="13"/>
      <c r="G22" s="13"/>
      <c r="H22" s="13"/>
      <c r="I22" s="13"/>
      <c r="J22" s="3">
        <v>5</v>
      </c>
      <c r="K22" s="3">
        <v>14</v>
      </c>
    </row>
    <row r="23" spans="1:11" s="15" customFormat="1" ht="15" customHeight="1">
      <c r="A23" s="61">
        <v>30</v>
      </c>
      <c r="B23" s="61">
        <v>345</v>
      </c>
      <c r="C23" s="91" t="str">
        <f>VLOOKUP(B23,'База ГТО'!$A$6:$C$280,2,FALSE)</f>
        <v>Левина Наталья</v>
      </c>
      <c r="D23" s="91" t="str">
        <f>VLOOKUP(B23,'База ГТО'!$A$6:$C$280,3,FALSE)</f>
        <v>Законодательное Собрание</v>
      </c>
      <c r="E23" s="13"/>
      <c r="F23" s="13"/>
      <c r="G23" s="13"/>
      <c r="H23" s="13"/>
      <c r="I23" s="13"/>
      <c r="J23" s="3">
        <v>5</v>
      </c>
      <c r="K23" s="3">
        <v>14</v>
      </c>
    </row>
    <row r="24" spans="1:11" s="15" customFormat="1" ht="15" customHeight="1">
      <c r="A24" s="61">
        <v>5</v>
      </c>
      <c r="B24" s="6">
        <v>359</v>
      </c>
      <c r="C24" s="91" t="str">
        <f>VLOOKUP(B24,'База ГТО'!$A$6:$C$280,2,FALSE)</f>
        <v>Бараева Марьям</v>
      </c>
      <c r="D24" s="91" t="str">
        <f>VLOOKUP(B24,'База ГТО'!$A$6:$C$280,3,FALSE)</f>
        <v>Мин-во экономики</v>
      </c>
      <c r="E24" s="13"/>
      <c r="F24" s="13"/>
      <c r="G24" s="13"/>
      <c r="H24" s="13"/>
      <c r="I24" s="13"/>
      <c r="J24" s="3">
        <v>3</v>
      </c>
      <c r="K24" s="3">
        <v>17</v>
      </c>
    </row>
    <row r="25" spans="1:11" s="15" customFormat="1" ht="15" customHeight="1">
      <c r="A25" s="61">
        <v>23</v>
      </c>
      <c r="B25" s="61">
        <v>108</v>
      </c>
      <c r="C25" s="91" t="str">
        <f>VLOOKUP(B25,'База ГТО'!$A$6:$C$280,2,FALSE)</f>
        <v>Куприянова Анна</v>
      </c>
      <c r="D25" s="91" t="str">
        <f>VLOOKUP(B25,'База ГТО'!$A$6:$C$280,3,FALSE)</f>
        <v>Мин-во физ.культуры и спорта</v>
      </c>
      <c r="E25" s="13"/>
      <c r="F25" s="13"/>
      <c r="G25" s="13"/>
      <c r="H25" s="13"/>
      <c r="I25" s="13"/>
      <c r="J25" s="3">
        <v>3</v>
      </c>
      <c r="K25" s="3">
        <v>17</v>
      </c>
    </row>
    <row r="26" spans="1:11" s="15" customFormat="1" ht="15" customHeight="1">
      <c r="A26" s="61">
        <v>4</v>
      </c>
      <c r="B26" s="102">
        <v>353</v>
      </c>
      <c r="C26" s="91" t="str">
        <f>VLOOKUP(B26,'База ГТО'!$A$6:$C$280,2,FALSE)</f>
        <v>Давыдова Елена</v>
      </c>
      <c r="D26" s="91" t="str">
        <f>VLOOKUP(B26,'База ГТО'!$A$6:$C$280,3,FALSE)</f>
        <v>Мин-во сельского хозяйства</v>
      </c>
      <c r="E26" s="13"/>
      <c r="F26" s="13"/>
      <c r="G26" s="13"/>
      <c r="H26" s="13"/>
      <c r="I26" s="13"/>
      <c r="J26" s="3">
        <v>2</v>
      </c>
      <c r="K26" s="3">
        <v>19</v>
      </c>
    </row>
    <row r="27" spans="1:11" s="15" customFormat="1" ht="15" customHeight="1">
      <c r="A27" s="61">
        <v>25</v>
      </c>
      <c r="B27" s="61">
        <v>367</v>
      </c>
      <c r="C27" s="91" t="str">
        <f>VLOOKUP(B27,'База ГТО'!$A$6:$C$280,2,FALSE)</f>
        <v>Катышева Татьяна</v>
      </c>
      <c r="D27" s="91" t="str">
        <f>VLOOKUP(B27,'База ГТО'!$A$6:$C$280,3,FALSE)</f>
        <v>Управ-ие общ.безопасности и обесп.дея-ти мировых судей</v>
      </c>
      <c r="E27" s="13"/>
      <c r="F27" s="13"/>
      <c r="G27" s="13"/>
      <c r="H27" s="13"/>
      <c r="I27" s="13"/>
      <c r="J27" s="3">
        <v>2</v>
      </c>
      <c r="K27" s="3">
        <v>19</v>
      </c>
    </row>
    <row r="28" spans="1:11" s="15" customFormat="1" ht="26.25" customHeight="1">
      <c r="A28" s="61">
        <v>18</v>
      </c>
      <c r="B28" s="61">
        <v>106</v>
      </c>
      <c r="C28" s="91" t="str">
        <f>VLOOKUP(B28,'База ГТО'!$A$6:$C$280,2,FALSE)</f>
        <v>Климова Татьяна</v>
      </c>
      <c r="D28" s="91" t="str">
        <f>VLOOKUP(B28,'База ГТО'!$A$6:$C$280,3,FALSE)</f>
        <v>Мин-во лесного,охотн. хоз-ва и природопольз.</v>
      </c>
      <c r="E28" s="13"/>
      <c r="F28" s="13"/>
      <c r="G28" s="13"/>
      <c r="H28" s="13"/>
      <c r="I28" s="13"/>
      <c r="J28" s="3">
        <v>1</v>
      </c>
      <c r="K28" s="3">
        <v>21</v>
      </c>
    </row>
    <row r="29" spans="1:11" s="15" customFormat="1" ht="26.25" customHeight="1">
      <c r="A29" s="61">
        <v>1</v>
      </c>
      <c r="B29" s="61">
        <v>375</v>
      </c>
      <c r="C29" s="91" t="str">
        <f>VLOOKUP(B29,'База ГТО'!$A$6:$C$280,2,FALSE)</f>
        <v>Варламова Анна</v>
      </c>
      <c r="D29" s="91" t="str">
        <f>VLOOKUP(B29,'База ГТО'!$A$6:$C$280,3,FALSE)</f>
        <v>Правительство</v>
      </c>
      <c r="E29" s="13"/>
      <c r="F29" s="13"/>
      <c r="G29" s="13"/>
      <c r="H29" s="13"/>
      <c r="I29" s="13"/>
      <c r="J29" s="3">
        <v>0</v>
      </c>
      <c r="K29" s="3">
        <v>22</v>
      </c>
    </row>
    <row r="30" spans="1:11" s="15" customFormat="1" ht="15" customHeight="1">
      <c r="A30" s="61">
        <v>10</v>
      </c>
      <c r="B30" s="61">
        <v>383</v>
      </c>
      <c r="C30" s="91" t="str">
        <f>VLOOKUP(B30,'База ГТО'!$A$6:$C$280,2,FALSE)</f>
        <v>Фаюстова Мария</v>
      </c>
      <c r="D30" s="91" t="str">
        <f>VLOOKUP(B30,'База ГТО'!$A$6:$C$280,3,FALSE)</f>
        <v>Мин-во здравоохранения</v>
      </c>
      <c r="E30" s="13"/>
      <c r="F30" s="13"/>
      <c r="G30" s="13"/>
      <c r="H30" s="13"/>
      <c r="I30" s="13"/>
      <c r="J30" s="3">
        <v>0</v>
      </c>
      <c r="K30" s="3">
        <v>22</v>
      </c>
    </row>
    <row r="31" spans="1:11" s="15" customFormat="1" ht="15" customHeight="1">
      <c r="A31" s="61">
        <v>11</v>
      </c>
      <c r="B31" s="61">
        <v>339</v>
      </c>
      <c r="C31" s="91" t="str">
        <f>VLOOKUP(B31,'База ГТО'!$A$6:$C$280,2,FALSE)</f>
        <v>Викторова Надежда</v>
      </c>
      <c r="D31" s="91" t="str">
        <f>VLOOKUP(B31,'База ГТО'!$A$6:$C$280,3,FALSE)</f>
        <v>Мин-во образования</v>
      </c>
      <c r="E31" s="13"/>
      <c r="F31" s="13"/>
      <c r="G31" s="13"/>
      <c r="H31" s="13"/>
      <c r="I31" s="13"/>
      <c r="J31" s="3">
        <v>0</v>
      </c>
      <c r="K31" s="3">
        <v>22</v>
      </c>
    </row>
    <row r="32" spans="1:11" s="15" customFormat="1" ht="15" customHeight="1">
      <c r="A32" s="61">
        <v>15</v>
      </c>
      <c r="B32" s="61">
        <v>392</v>
      </c>
      <c r="C32" s="91" t="str">
        <f>VLOOKUP(B32,'База ГТО'!$A$6:$C$280,2,FALSE)</f>
        <v>Алексанова Екатерина</v>
      </c>
      <c r="D32" s="91" t="str">
        <f>VLOOKUP(B32,'База ГТО'!$A$6:$C$280,3,FALSE)</f>
        <v>Мин-во ЖКХ и гр.защиты населения</v>
      </c>
      <c r="E32" s="13"/>
      <c r="F32" s="13"/>
      <c r="G32" s="13"/>
      <c r="H32" s="13"/>
      <c r="I32" s="13"/>
      <c r="J32" s="3">
        <v>0</v>
      </c>
      <c r="K32" s="3">
        <v>22</v>
      </c>
    </row>
    <row r="33" spans="1:11" s="15" customFormat="1" ht="15" customHeight="1">
      <c r="A33" s="61">
        <v>21</v>
      </c>
      <c r="B33" s="61">
        <v>13</v>
      </c>
      <c r="C33" s="91" t="str">
        <f>VLOOKUP(B33,'База ГТО'!$A$6:$C$280,2,FALSE)</f>
        <v>Куликова Екатерина</v>
      </c>
      <c r="D33" s="91" t="str">
        <f>VLOOKUP(B33,'База ГТО'!$A$6:$C$280,3,FALSE)</f>
        <v>Мин-во промышл.,разв. предпр-ва, инновац.политики и информатизации</v>
      </c>
      <c r="E33" s="13"/>
      <c r="F33" s="13"/>
      <c r="G33" s="13"/>
      <c r="H33" s="13"/>
      <c r="I33" s="13"/>
      <c r="J33" s="3">
        <v>0</v>
      </c>
      <c r="K33" s="3">
        <v>22</v>
      </c>
    </row>
    <row r="34" spans="1:11" s="15" customFormat="1" ht="15" customHeight="1">
      <c r="A34" s="61">
        <v>22</v>
      </c>
      <c r="B34" s="61">
        <v>12</v>
      </c>
      <c r="C34" s="91" t="str">
        <f>VLOOKUP(B34,'База ГТО'!$A$6:$C$280,2,FALSE)</f>
        <v>Осипова Надежда</v>
      </c>
      <c r="D34" s="91" t="str">
        <f>VLOOKUP(B34,'База ГТО'!$A$6:$C$280,3,FALSE)</f>
        <v>Мин-во промышл.,разв. предпр-ва, инновац.политики и информатизации</v>
      </c>
      <c r="E34" s="13"/>
      <c r="F34" s="13"/>
      <c r="G34" s="13"/>
      <c r="H34" s="13"/>
      <c r="I34" s="13"/>
      <c r="J34" s="3">
        <v>0</v>
      </c>
      <c r="K34" s="3">
        <v>22</v>
      </c>
    </row>
    <row r="35" spans="1:11" s="15" customFormat="1" ht="15" customHeight="1">
      <c r="A35" s="61">
        <v>26</v>
      </c>
      <c r="B35" s="61">
        <v>204</v>
      </c>
      <c r="C35" s="91" t="str">
        <f>VLOOKUP(B35,'База ГТО'!$A$6:$C$280,2,FALSE)</f>
        <v>Кальманова Елена</v>
      </c>
      <c r="D35" s="91" t="str">
        <f>VLOOKUP(B35,'База ГТО'!$A$6:$C$280,3,FALSE)</f>
        <v>Управ-ие общ.безопасности и обесп.дея-ти мировых судей</v>
      </c>
      <c r="E35" s="13"/>
      <c r="F35" s="13"/>
      <c r="G35" s="13"/>
      <c r="H35" s="13"/>
      <c r="I35" s="13"/>
      <c r="J35" s="3">
        <v>0</v>
      </c>
      <c r="K35" s="3">
        <v>22</v>
      </c>
    </row>
    <row r="36" spans="1:11" ht="18.75">
      <c r="A36" s="178" t="s">
        <v>26</v>
      </c>
      <c r="B36" s="178"/>
      <c r="C36" s="178"/>
      <c r="D36" s="178"/>
      <c r="E36" s="178"/>
      <c r="F36" s="178"/>
      <c r="G36" s="178"/>
      <c r="H36" s="178"/>
      <c r="I36" s="178"/>
      <c r="J36" s="178"/>
      <c r="K36" s="89"/>
    </row>
    <row r="37" spans="9:11" ht="12.75" customHeight="1">
      <c r="I37" s="170" t="s">
        <v>71</v>
      </c>
      <c r="J37" s="170"/>
      <c r="K37" s="170"/>
    </row>
    <row r="38" spans="1:11" ht="14.25" customHeight="1">
      <c r="A38" s="171" t="s">
        <v>58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05"/>
    </row>
    <row r="39" spans="1:11" ht="17.25" customHeight="1">
      <c r="A39" s="171" t="s">
        <v>38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05"/>
    </row>
    <row r="40" spans="1:11" ht="17.25" customHeight="1">
      <c r="A40" s="106"/>
      <c r="B40" s="106"/>
      <c r="C40" s="106"/>
      <c r="D40" s="106"/>
      <c r="E40" s="106"/>
      <c r="H40" s="172" t="s">
        <v>91</v>
      </c>
      <c r="I40" s="172"/>
      <c r="J40" s="105" t="s">
        <v>485</v>
      </c>
      <c r="K40" s="105"/>
    </row>
    <row r="41" spans="1:11" s="2" customFormat="1" ht="15.75" customHeight="1">
      <c r="A41" s="157" t="s">
        <v>17</v>
      </c>
      <c r="B41" s="157" t="s">
        <v>35</v>
      </c>
      <c r="C41" s="157" t="s">
        <v>19</v>
      </c>
      <c r="D41" s="157" t="s">
        <v>18</v>
      </c>
      <c r="E41" s="173" t="s">
        <v>44</v>
      </c>
      <c r="F41" s="174"/>
      <c r="G41" s="174"/>
      <c r="H41" s="174"/>
      <c r="I41" s="175"/>
      <c r="J41" s="157" t="s">
        <v>21</v>
      </c>
      <c r="K41" s="176" t="s">
        <v>23</v>
      </c>
    </row>
    <row r="42" spans="1:11" s="2" customFormat="1" ht="12.75" customHeight="1">
      <c r="A42" s="157"/>
      <c r="B42" s="157"/>
      <c r="C42" s="157"/>
      <c r="D42" s="157"/>
      <c r="E42" s="3">
        <v>1</v>
      </c>
      <c r="F42" s="3">
        <v>2</v>
      </c>
      <c r="G42" s="3">
        <v>3</v>
      </c>
      <c r="H42" s="3">
        <v>4</v>
      </c>
      <c r="I42" s="3">
        <v>5</v>
      </c>
      <c r="J42" s="157"/>
      <c r="K42" s="177"/>
    </row>
    <row r="43" spans="1:11" s="15" customFormat="1" ht="15" customHeight="1">
      <c r="A43" s="3">
        <v>16</v>
      </c>
      <c r="B43" s="6">
        <v>395</v>
      </c>
      <c r="C43" s="91" t="str">
        <f>VLOOKUP(B43,'База ГТО'!$A$6:$C$280,2,FALSE)</f>
        <v>Стеклянников Андрей</v>
      </c>
      <c r="D43" s="91" t="str">
        <f>VLOOKUP(B43,'База ГТО'!$A$6:$C$280,3,FALSE)</f>
        <v>Мин-во ЖКХ и гр.защиты населения</v>
      </c>
      <c r="E43" s="13"/>
      <c r="F43" s="13"/>
      <c r="G43" s="13"/>
      <c r="H43" s="13"/>
      <c r="I43" s="13"/>
      <c r="J43" s="107">
        <v>23</v>
      </c>
      <c r="K43" s="107">
        <v>1</v>
      </c>
    </row>
    <row r="44" spans="1:11" s="15" customFormat="1" ht="15" customHeight="1">
      <c r="A44" s="3">
        <v>1</v>
      </c>
      <c r="B44" s="6">
        <v>374</v>
      </c>
      <c r="C44" s="91" t="str">
        <f>VLOOKUP(B44,'База ГТО'!$A$6:$C$280,2,FALSE)</f>
        <v>Иванов Александр</v>
      </c>
      <c r="D44" s="91" t="str">
        <f>VLOOKUP(B44,'База ГТО'!$A$6:$C$280,3,FALSE)</f>
        <v>Правительство</v>
      </c>
      <c r="E44" s="13"/>
      <c r="F44" s="13"/>
      <c r="G44" s="13"/>
      <c r="H44" s="13"/>
      <c r="I44" s="13"/>
      <c r="J44" s="3">
        <v>21</v>
      </c>
      <c r="K44" s="3">
        <v>2</v>
      </c>
    </row>
    <row r="45" spans="1:11" s="15" customFormat="1" ht="15" customHeight="1">
      <c r="A45" s="3">
        <v>21</v>
      </c>
      <c r="B45" s="6">
        <v>10</v>
      </c>
      <c r="C45" s="91" t="str">
        <f>VLOOKUP(B45,'База ГТО'!$A$6:$C$280,2,FALSE)</f>
        <v>Дубын Евгений</v>
      </c>
      <c r="D45" s="91" t="str">
        <f>VLOOKUP(B45,'База ГТО'!$A$6:$C$280,3,FALSE)</f>
        <v>Мин-во промышл.,разв. предпр-ва, инновац.политики и информатизации</v>
      </c>
      <c r="E45" s="13"/>
      <c r="F45" s="13"/>
      <c r="G45" s="13"/>
      <c r="H45" s="13"/>
      <c r="I45" s="13"/>
      <c r="J45" s="3">
        <v>20</v>
      </c>
      <c r="K45" s="3">
        <v>3</v>
      </c>
    </row>
    <row r="46" spans="1:11" s="15" customFormat="1" ht="15" customHeight="1">
      <c r="A46" s="3">
        <v>26</v>
      </c>
      <c r="B46" s="6">
        <v>369</v>
      </c>
      <c r="C46" s="91" t="str">
        <f>VLOOKUP(B46,'База ГТО'!$A$6:$C$280,2,FALSE)</f>
        <v>Спирин Андрей</v>
      </c>
      <c r="D46" s="91" t="str">
        <f>VLOOKUP(B46,'База ГТО'!$A$6:$C$280,3,FALSE)</f>
        <v>Управ-ие общ.безопасности и обесп.дея-ти мировых судей</v>
      </c>
      <c r="E46" s="13"/>
      <c r="F46" s="13"/>
      <c r="G46" s="13"/>
      <c r="H46" s="13"/>
      <c r="I46" s="13"/>
      <c r="J46" s="107">
        <v>19</v>
      </c>
      <c r="K46" s="107">
        <v>4</v>
      </c>
    </row>
    <row r="47" spans="1:11" s="15" customFormat="1" ht="15" customHeight="1">
      <c r="A47" s="3">
        <v>25</v>
      </c>
      <c r="B47" s="6">
        <v>368</v>
      </c>
      <c r="C47" s="91" t="str">
        <f>VLOOKUP(B47,'База ГТО'!$A$6:$C$280,2,FALSE)</f>
        <v>Курдюков Олег</v>
      </c>
      <c r="D47" s="91" t="str">
        <f>VLOOKUP(B47,'База ГТО'!$A$6:$C$280,3,FALSE)</f>
        <v>Управ-ие общ.безопасности и обесп.дея-ти мировых судей</v>
      </c>
      <c r="E47" s="13"/>
      <c r="F47" s="13"/>
      <c r="G47" s="13"/>
      <c r="H47" s="13"/>
      <c r="I47" s="13"/>
      <c r="J47" s="107">
        <v>16</v>
      </c>
      <c r="K47" s="107">
        <v>5</v>
      </c>
    </row>
    <row r="48" spans="1:11" s="15" customFormat="1" ht="15" customHeight="1">
      <c r="A48" s="3">
        <v>17</v>
      </c>
      <c r="B48" s="6">
        <v>103</v>
      </c>
      <c r="C48" s="91" t="str">
        <f>VLOOKUP(B48,'База ГТО'!$A$6:$C$280,2,FALSE)</f>
        <v>Трушин Алексей</v>
      </c>
      <c r="D48" s="91" t="str">
        <f>VLOOKUP(B48,'База ГТО'!$A$6:$C$280,3,FALSE)</f>
        <v>Мин-во лесного,охотн. хоз-ва и природопольз.</v>
      </c>
      <c r="E48" s="13"/>
      <c r="F48" s="13"/>
      <c r="G48" s="13"/>
      <c r="H48" s="13"/>
      <c r="I48" s="13"/>
      <c r="J48" s="3">
        <v>15</v>
      </c>
      <c r="K48" s="3">
        <v>6</v>
      </c>
    </row>
    <row r="49" spans="1:11" s="15" customFormat="1" ht="15" customHeight="1">
      <c r="A49" s="3">
        <v>20</v>
      </c>
      <c r="B49" s="6">
        <v>370</v>
      </c>
      <c r="C49" s="91" t="str">
        <f>VLOOKUP(B49,'База ГТО'!$A$6:$C$280,2,FALSE)</f>
        <v>Шумилов Антон</v>
      </c>
      <c r="D49" s="91" t="str">
        <f>VLOOKUP(B49,'База ГТО'!$A$6:$C$280,3,FALSE)</f>
        <v>Мин-во труда, соц.защиты и демографии</v>
      </c>
      <c r="E49" s="13"/>
      <c r="F49" s="13"/>
      <c r="G49" s="13"/>
      <c r="H49" s="13"/>
      <c r="I49" s="13"/>
      <c r="J49" s="107">
        <v>14</v>
      </c>
      <c r="K49" s="107">
        <v>7</v>
      </c>
    </row>
    <row r="50" spans="1:11" s="15" customFormat="1" ht="15" customHeight="1">
      <c r="A50" s="3">
        <v>13</v>
      </c>
      <c r="B50" s="6">
        <v>384</v>
      </c>
      <c r="C50" s="91" t="str">
        <f>VLOOKUP(B50,'База ГТО'!$A$6:$C$280,2,FALSE)</f>
        <v>Бодров Анатолий</v>
      </c>
      <c r="D50" s="91" t="str">
        <f>VLOOKUP(B50,'База ГТО'!$A$6:$C$280,3,FALSE)</f>
        <v>Департамент информац-ой политики и СМИ</v>
      </c>
      <c r="E50" s="13"/>
      <c r="F50" s="13"/>
      <c r="G50" s="13"/>
      <c r="H50" s="13"/>
      <c r="I50" s="13"/>
      <c r="J50" s="107">
        <v>12</v>
      </c>
      <c r="K50" s="107">
        <v>8</v>
      </c>
    </row>
    <row r="51" spans="1:11" s="15" customFormat="1" ht="15" customHeight="1">
      <c r="A51" s="3">
        <v>18</v>
      </c>
      <c r="B51" s="6">
        <v>104</v>
      </c>
      <c r="C51" s="91" t="str">
        <f>VLOOKUP(B51,'База ГТО'!$A$6:$C$280,2,FALSE)</f>
        <v>Баранов Алексей</v>
      </c>
      <c r="D51" s="91" t="str">
        <f>VLOOKUP(B51,'База ГТО'!$A$6:$C$280,3,FALSE)</f>
        <v>Мин-во лесного,охотн. хоз-ва и природопольз.</v>
      </c>
      <c r="E51" s="13"/>
      <c r="F51" s="13"/>
      <c r="G51" s="13"/>
      <c r="H51" s="13"/>
      <c r="I51" s="13"/>
      <c r="J51" s="3">
        <v>12</v>
      </c>
      <c r="K51" s="3">
        <v>8</v>
      </c>
    </row>
    <row r="52" spans="1:11" s="15" customFormat="1" ht="15" customHeight="1">
      <c r="A52" s="3">
        <v>23</v>
      </c>
      <c r="B52" s="6">
        <v>107</v>
      </c>
      <c r="C52" s="91" t="str">
        <f>VLOOKUP(B52,'База ГТО'!$A$6:$C$280,2,FALSE)</f>
        <v>Жучков Владимир</v>
      </c>
      <c r="D52" s="91" t="str">
        <f>VLOOKUP(B52,'База ГТО'!$A$6:$C$280,3,FALSE)</f>
        <v>Мин-во физ.культуры и спорта</v>
      </c>
      <c r="E52" s="13"/>
      <c r="F52" s="13"/>
      <c r="G52" s="13"/>
      <c r="H52" s="13"/>
      <c r="I52" s="13"/>
      <c r="J52" s="3">
        <v>11</v>
      </c>
      <c r="K52" s="3">
        <v>10</v>
      </c>
    </row>
    <row r="53" spans="1:11" s="15" customFormat="1" ht="15" customHeight="1">
      <c r="A53" s="3">
        <v>28</v>
      </c>
      <c r="B53" s="6">
        <v>400</v>
      </c>
      <c r="C53" s="91" t="str">
        <f>VLOOKUP(B53,'База ГТО'!$A$6:$C$280,2,FALSE)</f>
        <v>Денисов Максим</v>
      </c>
      <c r="D53" s="91" t="str">
        <f>VLOOKUP(B53,'База ГТО'!$A$6:$C$280,3,FALSE)</f>
        <v>Управ-ие госжилстройинспекции</v>
      </c>
      <c r="E53" s="13"/>
      <c r="F53" s="13"/>
      <c r="G53" s="13"/>
      <c r="H53" s="13"/>
      <c r="I53" s="13"/>
      <c r="J53" s="3">
        <v>11</v>
      </c>
      <c r="K53" s="3">
        <v>10</v>
      </c>
    </row>
    <row r="54" spans="1:11" s="15" customFormat="1" ht="15" customHeight="1">
      <c r="A54" s="3">
        <v>24</v>
      </c>
      <c r="B54" s="6">
        <v>109</v>
      </c>
      <c r="C54" s="91" t="str">
        <f>VLOOKUP(B54,'База ГТО'!$A$6:$C$280,2,FALSE)</f>
        <v>Никишин Сергей</v>
      </c>
      <c r="D54" s="91" t="str">
        <f>VLOOKUP(B54,'База ГТО'!$A$6:$C$280,3,FALSE)</f>
        <v>Мин-во физ.культуры и спорта</v>
      </c>
      <c r="E54" s="13"/>
      <c r="F54" s="13"/>
      <c r="G54" s="13"/>
      <c r="H54" s="13"/>
      <c r="I54" s="13"/>
      <c r="J54" s="3">
        <v>10</v>
      </c>
      <c r="K54" s="3">
        <v>12</v>
      </c>
    </row>
    <row r="55" spans="1:11" s="15" customFormat="1" ht="15" customHeight="1">
      <c r="A55" s="3">
        <v>29</v>
      </c>
      <c r="B55" s="6">
        <v>342</v>
      </c>
      <c r="C55" s="91" t="str">
        <f>VLOOKUP(B55,'База ГТО'!$A$6:$C$280,2,FALSE)</f>
        <v>Казаков Сергей</v>
      </c>
      <c r="D55" s="91" t="str">
        <f>VLOOKUP(B55,'База ГТО'!$A$6:$C$280,3,FALSE)</f>
        <v>Законодательное Собрание</v>
      </c>
      <c r="E55" s="13"/>
      <c r="F55" s="13"/>
      <c r="G55" s="13"/>
      <c r="H55" s="13"/>
      <c r="I55" s="13"/>
      <c r="J55" s="3">
        <v>10</v>
      </c>
      <c r="K55" s="3">
        <v>12</v>
      </c>
    </row>
    <row r="56" spans="1:11" s="15" customFormat="1" ht="15" customHeight="1">
      <c r="A56" s="3">
        <v>32</v>
      </c>
      <c r="B56" s="6">
        <v>16</v>
      </c>
      <c r="C56" s="91" t="str">
        <f>VLOOKUP(B56,'База ГТО'!$A$6:$C$280,2,FALSE)</f>
        <v>Атясов Владимир</v>
      </c>
      <c r="D56" s="91" t="str">
        <f>VLOOKUP(B56,'База ГТО'!$A$6:$C$280,3,FALSE)</f>
        <v>Управ-ие по регулированию КС и закупкам</v>
      </c>
      <c r="E56" s="13"/>
      <c r="F56" s="13"/>
      <c r="G56" s="13"/>
      <c r="H56" s="13"/>
      <c r="I56" s="13"/>
      <c r="J56" s="3">
        <v>9</v>
      </c>
      <c r="K56" s="3">
        <v>14</v>
      </c>
    </row>
    <row r="57" spans="1:11" s="15" customFormat="1" ht="15" customHeight="1">
      <c r="A57" s="3">
        <v>27</v>
      </c>
      <c r="B57" s="6">
        <v>399</v>
      </c>
      <c r="C57" s="91" t="str">
        <f>VLOOKUP(B57,'База ГТО'!$A$6:$C$280,2,FALSE)</f>
        <v>Ханин Василий</v>
      </c>
      <c r="D57" s="91" t="str">
        <f>VLOOKUP(B57,'База ГТО'!$A$6:$C$280,3,FALSE)</f>
        <v>Управ-ие госжилстройинспекции</v>
      </c>
      <c r="E57" s="13"/>
      <c r="F57" s="13"/>
      <c r="G57" s="13"/>
      <c r="H57" s="13"/>
      <c r="I57" s="13"/>
      <c r="J57" s="3">
        <v>8</v>
      </c>
      <c r="K57" s="3">
        <v>15</v>
      </c>
    </row>
    <row r="58" spans="1:11" s="15" customFormat="1" ht="15" customHeight="1">
      <c r="A58" s="3">
        <v>4</v>
      </c>
      <c r="B58" s="6">
        <v>355</v>
      </c>
      <c r="C58" s="91" t="str">
        <f>VLOOKUP(B58,'База ГТО'!$A$6:$C$280,2,FALSE)</f>
        <v>Мухтаров Руслан</v>
      </c>
      <c r="D58" s="91" t="str">
        <f>VLOOKUP(B58,'База ГТО'!$A$6:$C$280,3,FALSE)</f>
        <v>Мин-во сельского хозяйства</v>
      </c>
      <c r="E58" s="13"/>
      <c r="F58" s="13"/>
      <c r="G58" s="13"/>
      <c r="H58" s="13"/>
      <c r="I58" s="13"/>
      <c r="J58" s="107">
        <v>7</v>
      </c>
      <c r="K58" s="107">
        <v>16</v>
      </c>
    </row>
    <row r="59" spans="1:11" s="15" customFormat="1" ht="15" customHeight="1">
      <c r="A59" s="3">
        <v>31</v>
      </c>
      <c r="B59" s="6">
        <v>14</v>
      </c>
      <c r="C59" s="91" t="str">
        <f>VLOOKUP(B59,'База ГТО'!$A$6:$C$280,2,FALSE)</f>
        <v>Шеменев Дмитрий</v>
      </c>
      <c r="D59" s="91" t="str">
        <f>VLOOKUP(B59,'База ГТО'!$A$6:$C$280,3,FALSE)</f>
        <v>Управ-ие по регулированию КС и закупкам</v>
      </c>
      <c r="E59" s="13"/>
      <c r="F59" s="13"/>
      <c r="G59" s="13"/>
      <c r="H59" s="13"/>
      <c r="I59" s="13"/>
      <c r="J59" s="3">
        <v>6</v>
      </c>
      <c r="K59" s="3">
        <v>17</v>
      </c>
    </row>
    <row r="60" spans="1:11" s="15" customFormat="1" ht="15" customHeight="1">
      <c r="A60" s="3">
        <v>2</v>
      </c>
      <c r="B60" s="6">
        <v>376</v>
      </c>
      <c r="C60" s="91" t="str">
        <f>VLOOKUP(B60,'База ГТО'!$A$6:$C$280,2,FALSE)</f>
        <v>Марин Михаил</v>
      </c>
      <c r="D60" s="91" t="str">
        <f>VLOOKUP(B60,'База ГТО'!$A$6:$C$280,3,FALSE)</f>
        <v>Правительство</v>
      </c>
      <c r="E60" s="13"/>
      <c r="F60" s="13"/>
      <c r="G60" s="13"/>
      <c r="H60" s="13"/>
      <c r="I60" s="13"/>
      <c r="J60" s="3">
        <v>5</v>
      </c>
      <c r="K60" s="3">
        <v>18</v>
      </c>
    </row>
    <row r="61" spans="1:11" s="15" customFormat="1" ht="15" customHeight="1">
      <c r="A61" s="3">
        <v>3</v>
      </c>
      <c r="B61" s="6">
        <v>354</v>
      </c>
      <c r="C61" s="91" t="str">
        <f>VLOOKUP(B61,'База ГТО'!$A$6:$C$280,2,FALSE)</f>
        <v>Иняхин Александр</v>
      </c>
      <c r="D61" s="91" t="str">
        <f>VLOOKUP(B61,'База ГТО'!$A$6:$C$280,3,FALSE)</f>
        <v>Мин-во сельского хозяйства</v>
      </c>
      <c r="E61" s="13"/>
      <c r="F61" s="13"/>
      <c r="G61" s="13"/>
      <c r="H61" s="13"/>
      <c r="I61" s="13"/>
      <c r="J61" s="107">
        <v>5</v>
      </c>
      <c r="K61" s="107">
        <v>18</v>
      </c>
    </row>
    <row r="62" spans="1:11" s="15" customFormat="1" ht="15" customHeight="1">
      <c r="A62" s="3">
        <v>22</v>
      </c>
      <c r="B62" s="6">
        <v>11</v>
      </c>
      <c r="C62" s="91" t="str">
        <f>VLOOKUP(B62,'База ГТО'!$A$6:$C$280,2,FALSE)</f>
        <v>Павлов Артем</v>
      </c>
      <c r="D62" s="91" t="str">
        <f>VLOOKUP(B62,'База ГТО'!$A$6:$C$280,3,FALSE)</f>
        <v>Мин-во промышл.,разв. предпр-ва, инновац.политики и информатизации</v>
      </c>
      <c r="E62" s="13"/>
      <c r="F62" s="13"/>
      <c r="G62" s="13"/>
      <c r="H62" s="13"/>
      <c r="I62" s="13"/>
      <c r="J62" s="3">
        <v>5</v>
      </c>
      <c r="K62" s="3">
        <v>18</v>
      </c>
    </row>
    <row r="63" spans="1:11" s="15" customFormat="1" ht="15" customHeight="1">
      <c r="A63" s="3">
        <v>30</v>
      </c>
      <c r="B63" s="6">
        <v>343</v>
      </c>
      <c r="C63" s="91" t="str">
        <f>VLOOKUP(B63,'База ГТО'!$A$6:$C$280,2,FALSE)</f>
        <v>Попов Александр</v>
      </c>
      <c r="D63" s="91" t="str">
        <f>VLOOKUP(B63,'База ГТО'!$A$6:$C$280,3,FALSE)</f>
        <v>Законодательное Собрание</v>
      </c>
      <c r="E63" s="13"/>
      <c r="F63" s="13"/>
      <c r="G63" s="13"/>
      <c r="H63" s="13"/>
      <c r="I63" s="13"/>
      <c r="J63" s="3">
        <v>5</v>
      </c>
      <c r="K63" s="3">
        <v>18</v>
      </c>
    </row>
    <row r="64" spans="1:11" s="15" customFormat="1" ht="15" customHeight="1">
      <c r="A64" s="3">
        <v>14</v>
      </c>
      <c r="B64" s="6">
        <v>386</v>
      </c>
      <c r="C64" s="91" t="str">
        <f>VLOOKUP(B64,'База ГТО'!$A$6:$C$280,2,FALSE)</f>
        <v>Андреев Дмитрий</v>
      </c>
      <c r="D64" s="91" t="str">
        <f>VLOOKUP(B64,'База ГТО'!$A$6:$C$280,3,FALSE)</f>
        <v>Департамент информац-ой политики и СМИ</v>
      </c>
      <c r="E64" s="13"/>
      <c r="F64" s="13"/>
      <c r="G64" s="13"/>
      <c r="H64" s="13"/>
      <c r="I64" s="13"/>
      <c r="J64" s="107">
        <v>4</v>
      </c>
      <c r="K64" s="107">
        <v>22</v>
      </c>
    </row>
    <row r="65" spans="1:11" s="15" customFormat="1" ht="15" customHeight="1">
      <c r="A65" s="3">
        <v>15</v>
      </c>
      <c r="B65" s="6">
        <v>394</v>
      </c>
      <c r="C65" s="91" t="str">
        <f>VLOOKUP(B65,'База ГТО'!$A$6:$C$280,2,FALSE)</f>
        <v>Грядунов Максим</v>
      </c>
      <c r="D65" s="91" t="str">
        <f>VLOOKUP(B65,'База ГТО'!$A$6:$C$280,3,FALSE)</f>
        <v>Мин-во ЖКХ и гр.защиты населения</v>
      </c>
      <c r="E65" s="13"/>
      <c r="F65" s="13"/>
      <c r="G65" s="13"/>
      <c r="H65" s="13"/>
      <c r="I65" s="13"/>
      <c r="J65" s="107">
        <v>4</v>
      </c>
      <c r="K65" s="107">
        <v>22</v>
      </c>
    </row>
    <row r="66" spans="1:11" s="15" customFormat="1" ht="15" customHeight="1">
      <c r="A66" s="3">
        <v>9</v>
      </c>
      <c r="B66" s="6">
        <v>380</v>
      </c>
      <c r="C66" s="91" t="str">
        <f>VLOOKUP(B66,'База ГТО'!$A$6:$C$280,2,FALSE)</f>
        <v>Андриянов Евгений</v>
      </c>
      <c r="D66" s="91" t="str">
        <f>VLOOKUP(B66,'База ГТО'!$A$6:$C$280,3,FALSE)</f>
        <v>Мин-во здравоохранения</v>
      </c>
      <c r="E66" s="13"/>
      <c r="F66" s="13"/>
      <c r="G66" s="13"/>
      <c r="H66" s="13"/>
      <c r="I66" s="13"/>
      <c r="J66" s="107">
        <v>2</v>
      </c>
      <c r="K66" s="107">
        <v>24</v>
      </c>
    </row>
    <row r="67" spans="1:11" s="15" customFormat="1" ht="15" customHeight="1">
      <c r="A67" s="3">
        <v>6</v>
      </c>
      <c r="B67" s="6">
        <v>361</v>
      </c>
      <c r="C67" s="91" t="str">
        <f>VLOOKUP(B67,'База ГТО'!$A$6:$C$280,2,FALSE)</f>
        <v>Мухратов Александр</v>
      </c>
      <c r="D67" s="91" t="str">
        <f>VLOOKUP(B67,'База ГТО'!$A$6:$C$280,3,FALSE)</f>
        <v>Мин-во экономики</v>
      </c>
      <c r="E67" s="13"/>
      <c r="F67" s="13"/>
      <c r="G67" s="13"/>
      <c r="H67" s="13"/>
      <c r="I67" s="13"/>
      <c r="J67" s="107">
        <v>1</v>
      </c>
      <c r="K67" s="107">
        <v>25</v>
      </c>
    </row>
    <row r="68" spans="1:11" s="15" customFormat="1" ht="15" customHeight="1">
      <c r="A68" s="3">
        <v>5</v>
      </c>
      <c r="B68" s="6">
        <v>358</v>
      </c>
      <c r="C68" s="91" t="str">
        <f>VLOOKUP(B68,'База ГТО'!$A$6:$C$280,2,FALSE)</f>
        <v>Исаев Вадим</v>
      </c>
      <c r="D68" s="91" t="str">
        <f>VLOOKUP(B68,'База ГТО'!$A$6:$C$280,3,FALSE)</f>
        <v>Мин-во экономики</v>
      </c>
      <c r="E68" s="13"/>
      <c r="F68" s="13"/>
      <c r="G68" s="13"/>
      <c r="H68" s="13"/>
      <c r="I68" s="13"/>
      <c r="J68" s="107">
        <v>0</v>
      </c>
      <c r="K68" s="107">
        <v>26</v>
      </c>
    </row>
    <row r="69" spans="1:11" s="15" customFormat="1" ht="15" customHeight="1">
      <c r="A69" s="3">
        <v>10</v>
      </c>
      <c r="B69" s="6">
        <v>381</v>
      </c>
      <c r="C69" s="91" t="str">
        <f>VLOOKUP(B69,'База ГТО'!$A$6:$C$280,2,FALSE)</f>
        <v>Никулин Александр</v>
      </c>
      <c r="D69" s="91" t="str">
        <f>VLOOKUP(B69,'База ГТО'!$A$6:$C$280,3,FALSE)</f>
        <v>Мин-во здравоохранения</v>
      </c>
      <c r="E69" s="13"/>
      <c r="F69" s="13"/>
      <c r="G69" s="13"/>
      <c r="H69" s="13"/>
      <c r="I69" s="13"/>
      <c r="J69" s="107">
        <v>0</v>
      </c>
      <c r="K69" s="107">
        <v>26</v>
      </c>
    </row>
    <row r="70" spans="1:11" s="15" customFormat="1" ht="15" customHeight="1">
      <c r="A70" s="3">
        <v>11</v>
      </c>
      <c r="B70" s="6">
        <v>294</v>
      </c>
      <c r="C70" s="91" t="str">
        <f>VLOOKUP(B70,'База ГТО'!$A$6:$C$280,2,FALSE)</f>
        <v>Бочкарев Александр</v>
      </c>
      <c r="D70" s="91" t="str">
        <f>VLOOKUP(B70,'База ГТО'!$A$6:$C$280,3,FALSE)</f>
        <v>Мин-во образования</v>
      </c>
      <c r="E70" s="13"/>
      <c r="F70" s="13"/>
      <c r="G70" s="13"/>
      <c r="H70" s="13"/>
      <c r="I70" s="13"/>
      <c r="J70" s="107">
        <v>0</v>
      </c>
      <c r="K70" s="107">
        <v>26</v>
      </c>
    </row>
    <row r="71" spans="1:11" s="15" customFormat="1" ht="15" customHeight="1">
      <c r="A71" s="3">
        <v>12</v>
      </c>
      <c r="B71" s="6">
        <v>341</v>
      </c>
      <c r="C71" s="91" t="str">
        <f>VLOOKUP(B71,'База ГТО'!$A$6:$C$280,2,FALSE)</f>
        <v>Мартынов Николай</v>
      </c>
      <c r="D71" s="91" t="str">
        <f>VLOOKUP(B71,'База ГТО'!$A$6:$C$280,3,FALSE)</f>
        <v>Мин-во образования</v>
      </c>
      <c r="E71" s="13"/>
      <c r="F71" s="13"/>
      <c r="G71" s="13"/>
      <c r="H71" s="13"/>
      <c r="I71" s="13"/>
      <c r="J71" s="107">
        <v>0</v>
      </c>
      <c r="K71" s="107">
        <v>26</v>
      </c>
    </row>
    <row r="72" spans="1:11" s="15" customFormat="1" ht="15" customHeight="1">
      <c r="A72" s="2"/>
      <c r="J72" s="2"/>
      <c r="K72" s="2"/>
    </row>
    <row r="73" spans="1:11" s="15" customFormat="1" ht="15" customHeight="1">
      <c r="A73" s="2"/>
      <c r="J73" s="2"/>
      <c r="K73" s="2"/>
    </row>
    <row r="74" spans="1:11" s="15" customFormat="1" ht="15" customHeight="1">
      <c r="A74" s="2"/>
      <c r="J74" s="2"/>
      <c r="K74" s="2"/>
    </row>
    <row r="75" spans="1:11" s="15" customFormat="1" ht="15" customHeight="1">
      <c r="A75" s="2"/>
      <c r="J75" s="2"/>
      <c r="K75" s="2"/>
    </row>
    <row r="76" spans="1:11" s="15" customFormat="1" ht="15" customHeight="1">
      <c r="A76" s="2"/>
      <c r="J76" s="2"/>
      <c r="K76" s="2"/>
    </row>
    <row r="77" spans="1:11" s="15" customFormat="1" ht="15" customHeight="1">
      <c r="A77" s="2"/>
      <c r="J77" s="2"/>
      <c r="K77" s="2"/>
    </row>
    <row r="78" spans="1:11" s="15" customFormat="1" ht="15" customHeight="1">
      <c r="A78" s="2"/>
      <c r="J78" s="2"/>
      <c r="K78" s="2"/>
    </row>
    <row r="79" spans="1:11" s="15" customFormat="1" ht="15" customHeight="1">
      <c r="A79" s="2"/>
      <c r="J79" s="2"/>
      <c r="K79" s="2"/>
    </row>
    <row r="80" spans="1:11" s="15" customFormat="1" ht="15" customHeight="1">
      <c r="A80" s="2"/>
      <c r="J80" s="2"/>
      <c r="K80" s="2"/>
    </row>
    <row r="81" spans="1:11" s="15" customFormat="1" ht="15" customHeight="1">
      <c r="A81" s="2"/>
      <c r="J81" s="2"/>
      <c r="K81" s="2"/>
    </row>
    <row r="82" spans="1:11" s="15" customFormat="1" ht="15" customHeight="1">
      <c r="A82" s="2"/>
      <c r="J82" s="2"/>
      <c r="K82" s="2"/>
    </row>
    <row r="83" spans="1:11" s="15" customFormat="1" ht="15" customHeight="1">
      <c r="A83" s="2"/>
      <c r="J83" s="2"/>
      <c r="K83" s="2"/>
    </row>
    <row r="84" spans="1:11" s="15" customFormat="1" ht="15" customHeight="1">
      <c r="A84" s="2"/>
      <c r="J84" s="2"/>
      <c r="K84" s="2"/>
    </row>
    <row r="85" spans="1:11" s="15" customFormat="1" ht="15" customHeight="1">
      <c r="A85" s="2"/>
      <c r="J85" s="2"/>
      <c r="K85" s="2"/>
    </row>
    <row r="86" spans="1:11" s="15" customFormat="1" ht="15" customHeight="1">
      <c r="A86" s="2"/>
      <c r="J86" s="2"/>
      <c r="K86" s="2"/>
    </row>
    <row r="87" spans="1:11" s="15" customFormat="1" ht="15" customHeight="1">
      <c r="A87" s="2"/>
      <c r="J87" s="2"/>
      <c r="K87" s="2"/>
    </row>
    <row r="88" spans="1:11" s="15" customFormat="1" ht="15" customHeight="1">
      <c r="A88" s="2"/>
      <c r="J88" s="2"/>
      <c r="K88" s="2"/>
    </row>
    <row r="89" spans="1:11" s="15" customFormat="1" ht="15" customHeight="1">
      <c r="A89" s="2"/>
      <c r="J89" s="2"/>
      <c r="K89" s="2"/>
    </row>
    <row r="90" spans="1:11" s="15" customFormat="1" ht="15" customHeight="1">
      <c r="A90" s="2"/>
      <c r="J90" s="2"/>
      <c r="K90" s="2"/>
    </row>
    <row r="91" spans="1:11" s="15" customFormat="1" ht="15" customHeight="1">
      <c r="A91" s="2"/>
      <c r="J91" s="2"/>
      <c r="K91" s="2"/>
    </row>
    <row r="92" spans="1:11" s="15" customFormat="1" ht="15" customHeight="1">
      <c r="A92" s="2"/>
      <c r="J92" s="2"/>
      <c r="K92" s="2"/>
    </row>
    <row r="93" spans="1:11" s="15" customFormat="1" ht="15" customHeight="1">
      <c r="A93" s="2"/>
      <c r="J93" s="2"/>
      <c r="K93" s="2"/>
    </row>
    <row r="94" spans="1:11" s="15" customFormat="1" ht="15" customHeight="1">
      <c r="A94" s="2"/>
      <c r="J94" s="2"/>
      <c r="K94" s="2"/>
    </row>
    <row r="95" spans="1:11" s="15" customFormat="1" ht="15" customHeight="1">
      <c r="A95" s="2"/>
      <c r="J95" s="2"/>
      <c r="K95" s="2"/>
    </row>
    <row r="96" spans="1:11" s="15" customFormat="1" ht="15" customHeight="1">
      <c r="A96" s="2"/>
      <c r="J96" s="2"/>
      <c r="K96" s="2"/>
    </row>
    <row r="97" spans="1:11" s="15" customFormat="1" ht="15" customHeight="1">
      <c r="A97" s="2"/>
      <c r="J97" s="2"/>
      <c r="K97" s="2"/>
    </row>
    <row r="98" spans="1:11" s="15" customFormat="1" ht="15" customHeight="1">
      <c r="A98" s="2"/>
      <c r="J98" s="2"/>
      <c r="K98" s="2"/>
    </row>
    <row r="99" spans="1:11" s="15" customFormat="1" ht="15" customHeight="1">
      <c r="A99" s="2"/>
      <c r="J99" s="2"/>
      <c r="K99" s="2"/>
    </row>
    <row r="100" spans="1:11" s="15" customFormat="1" ht="15" customHeight="1">
      <c r="A100" s="2"/>
      <c r="J100" s="2"/>
      <c r="K100" s="2"/>
    </row>
    <row r="101" spans="1:11" s="15" customFormat="1" ht="15" customHeight="1">
      <c r="A101" s="2"/>
      <c r="J101" s="2"/>
      <c r="K101" s="2"/>
    </row>
    <row r="102" spans="1:11" s="15" customFormat="1" ht="15" customHeight="1">
      <c r="A102" s="2"/>
      <c r="J102" s="2"/>
      <c r="K102" s="2"/>
    </row>
    <row r="103" spans="1:11" s="15" customFormat="1" ht="15" customHeight="1">
      <c r="A103" s="2"/>
      <c r="J103" s="2"/>
      <c r="K103" s="2"/>
    </row>
    <row r="104" spans="1:11" s="15" customFormat="1" ht="15" customHeight="1">
      <c r="A104" s="2"/>
      <c r="J104" s="2"/>
      <c r="K104" s="2"/>
    </row>
    <row r="105" spans="1:11" s="15" customFormat="1" ht="15" customHeight="1">
      <c r="A105" s="2"/>
      <c r="J105" s="2"/>
      <c r="K105" s="2"/>
    </row>
    <row r="106" spans="1:11" s="15" customFormat="1" ht="15" customHeight="1">
      <c r="A106" s="2"/>
      <c r="J106" s="2"/>
      <c r="K106" s="2"/>
    </row>
    <row r="107" spans="1:11" s="15" customFormat="1" ht="15" customHeight="1">
      <c r="A107" s="2"/>
      <c r="J107" s="2"/>
      <c r="K107" s="2"/>
    </row>
    <row r="108" spans="1:11" s="15" customFormat="1" ht="15" customHeight="1">
      <c r="A108" s="2"/>
      <c r="J108" s="2"/>
      <c r="K108" s="2"/>
    </row>
    <row r="109" spans="1:11" s="15" customFormat="1" ht="15" customHeight="1">
      <c r="A109" s="2"/>
      <c r="J109" s="2"/>
      <c r="K109" s="2"/>
    </row>
    <row r="110" spans="1:11" s="15" customFormat="1" ht="15" customHeight="1">
      <c r="A110" s="2"/>
      <c r="J110" s="2"/>
      <c r="K110" s="2"/>
    </row>
    <row r="111" spans="1:11" s="15" customFormat="1" ht="15" customHeight="1">
      <c r="A111" s="2"/>
      <c r="J111" s="2"/>
      <c r="K111" s="2"/>
    </row>
    <row r="112" spans="1:11" s="15" customFormat="1" ht="15" customHeight="1">
      <c r="A112" s="2"/>
      <c r="J112" s="2"/>
      <c r="K112" s="2"/>
    </row>
    <row r="113" spans="1:11" s="15" customFormat="1" ht="15" customHeight="1">
      <c r="A113" s="2"/>
      <c r="J113" s="2"/>
      <c r="K113" s="2"/>
    </row>
    <row r="114" spans="1:11" s="15" customFormat="1" ht="15" customHeight="1">
      <c r="A114" s="2"/>
      <c r="J114" s="2"/>
      <c r="K114" s="2"/>
    </row>
    <row r="115" spans="1:11" s="15" customFormat="1" ht="15" customHeight="1">
      <c r="A115" s="2"/>
      <c r="J115" s="2"/>
      <c r="K115" s="2"/>
    </row>
    <row r="116" spans="1:11" s="15" customFormat="1" ht="15" customHeight="1">
      <c r="A116" s="2"/>
      <c r="J116" s="2"/>
      <c r="K116" s="2"/>
    </row>
    <row r="117" spans="1:11" s="15" customFormat="1" ht="15" customHeight="1">
      <c r="A117" s="2"/>
      <c r="J117" s="2"/>
      <c r="K117" s="2"/>
    </row>
    <row r="118" spans="1:11" s="15" customFormat="1" ht="15" customHeight="1">
      <c r="A118" s="2"/>
      <c r="J118" s="2"/>
      <c r="K118" s="2"/>
    </row>
    <row r="119" spans="1:11" s="15" customFormat="1" ht="15" customHeight="1">
      <c r="A119" s="2"/>
      <c r="J119" s="2"/>
      <c r="K119" s="2"/>
    </row>
    <row r="120" spans="1:11" s="15" customFormat="1" ht="15" customHeight="1">
      <c r="A120" s="2"/>
      <c r="J120" s="2"/>
      <c r="K120" s="2"/>
    </row>
    <row r="121" spans="1:11" s="15" customFormat="1" ht="15" customHeight="1">
      <c r="A121" s="2"/>
      <c r="J121" s="2"/>
      <c r="K121" s="2"/>
    </row>
    <row r="122" spans="1:11" s="15" customFormat="1" ht="15" customHeight="1">
      <c r="A122" s="2"/>
      <c r="J122" s="2"/>
      <c r="K122" s="2"/>
    </row>
    <row r="123" spans="1:11" s="15" customFormat="1" ht="15" customHeight="1">
      <c r="A123" s="2"/>
      <c r="J123" s="2"/>
      <c r="K123" s="2"/>
    </row>
    <row r="124" spans="1:11" s="15" customFormat="1" ht="15" customHeight="1">
      <c r="A124" s="2"/>
      <c r="J124" s="2"/>
      <c r="K124" s="2"/>
    </row>
    <row r="125" spans="1:11" s="15" customFormat="1" ht="15" customHeight="1">
      <c r="A125" s="2"/>
      <c r="J125" s="2"/>
      <c r="K125" s="2"/>
    </row>
    <row r="126" spans="1:11" s="15" customFormat="1" ht="15" customHeight="1">
      <c r="A126" s="2"/>
      <c r="J126" s="2"/>
      <c r="K126" s="2"/>
    </row>
    <row r="127" spans="1:11" s="15" customFormat="1" ht="15" customHeight="1">
      <c r="A127" s="2"/>
      <c r="J127" s="2"/>
      <c r="K127" s="2"/>
    </row>
    <row r="128" spans="1:11" s="15" customFormat="1" ht="15" customHeight="1">
      <c r="A128" s="2"/>
      <c r="J128" s="2"/>
      <c r="K128" s="2"/>
    </row>
    <row r="129" spans="1:11" s="15" customFormat="1" ht="15" customHeight="1">
      <c r="A129" s="2"/>
      <c r="J129" s="2"/>
      <c r="K129" s="2"/>
    </row>
    <row r="130" spans="1:11" s="15" customFormat="1" ht="15" customHeight="1">
      <c r="A130" s="2"/>
      <c r="J130" s="2"/>
      <c r="K130" s="2"/>
    </row>
    <row r="131" spans="1:11" s="15" customFormat="1" ht="15" customHeight="1">
      <c r="A131" s="2"/>
      <c r="J131" s="2"/>
      <c r="K131" s="2"/>
    </row>
    <row r="132" spans="1:11" s="15" customFormat="1" ht="15" customHeight="1">
      <c r="A132" s="2"/>
      <c r="J132" s="2"/>
      <c r="K132" s="2"/>
    </row>
    <row r="133" spans="1:11" s="15" customFormat="1" ht="15" customHeight="1">
      <c r="A133" s="2"/>
      <c r="J133" s="2"/>
      <c r="K133" s="2"/>
    </row>
    <row r="134" spans="1:11" s="15" customFormat="1" ht="15" customHeight="1">
      <c r="A134" s="2"/>
      <c r="J134" s="2"/>
      <c r="K134" s="2"/>
    </row>
    <row r="135" spans="1:11" s="15" customFormat="1" ht="15" customHeight="1">
      <c r="A135" s="2"/>
      <c r="J135" s="2"/>
      <c r="K135" s="2"/>
    </row>
    <row r="136" spans="1:11" s="15" customFormat="1" ht="15" customHeight="1">
      <c r="A136" s="2"/>
      <c r="J136" s="2"/>
      <c r="K136" s="2"/>
    </row>
    <row r="137" spans="1:11" s="15" customFormat="1" ht="15" customHeight="1">
      <c r="A137" s="2"/>
      <c r="J137" s="2"/>
      <c r="K137" s="2"/>
    </row>
    <row r="138" spans="1:11" s="15" customFormat="1" ht="15" customHeight="1">
      <c r="A138" s="2"/>
      <c r="J138" s="2"/>
      <c r="K138" s="2"/>
    </row>
    <row r="139" spans="1:11" s="15" customFormat="1" ht="15" customHeight="1">
      <c r="A139" s="2"/>
      <c r="J139" s="2"/>
      <c r="K139" s="2"/>
    </row>
    <row r="140" spans="1:11" s="15" customFormat="1" ht="15" customHeight="1">
      <c r="A140" s="2"/>
      <c r="J140" s="2"/>
      <c r="K140" s="2"/>
    </row>
    <row r="141" spans="1:11" s="15" customFormat="1" ht="15" customHeight="1">
      <c r="A141" s="2"/>
      <c r="J141" s="2"/>
      <c r="K141" s="2"/>
    </row>
    <row r="142" spans="1:11" s="15" customFormat="1" ht="15" customHeight="1">
      <c r="A142" s="2"/>
      <c r="J142" s="2"/>
      <c r="K142" s="2"/>
    </row>
    <row r="143" spans="1:11" s="15" customFormat="1" ht="15" customHeight="1">
      <c r="A143" s="2"/>
      <c r="J143" s="2"/>
      <c r="K143" s="2"/>
    </row>
    <row r="144" spans="1:11" s="15" customFormat="1" ht="15" customHeight="1">
      <c r="A144" s="2"/>
      <c r="J144" s="2"/>
      <c r="K144" s="2"/>
    </row>
    <row r="145" spans="1:11" s="15" customFormat="1" ht="15" customHeight="1">
      <c r="A145" s="2"/>
      <c r="J145" s="2"/>
      <c r="K145" s="2"/>
    </row>
    <row r="146" spans="1:11" s="15" customFormat="1" ht="15" customHeight="1">
      <c r="A146" s="2"/>
      <c r="J146" s="2"/>
      <c r="K146" s="2"/>
    </row>
    <row r="147" spans="1:11" s="15" customFormat="1" ht="15" customHeight="1">
      <c r="A147" s="2"/>
      <c r="J147" s="2"/>
      <c r="K147" s="2"/>
    </row>
    <row r="148" spans="1:11" s="15" customFormat="1" ht="15" customHeight="1">
      <c r="A148" s="2"/>
      <c r="J148" s="2"/>
      <c r="K148" s="2"/>
    </row>
    <row r="149" spans="1:11" s="15" customFormat="1" ht="15" customHeight="1">
      <c r="A149" s="2"/>
      <c r="J149" s="2"/>
      <c r="K149" s="2"/>
    </row>
    <row r="150" spans="1:11" s="15" customFormat="1" ht="15" customHeight="1">
      <c r="A150" s="2"/>
      <c r="J150" s="2"/>
      <c r="K150" s="2"/>
    </row>
    <row r="151" spans="1:11" s="15" customFormat="1" ht="15" customHeight="1">
      <c r="A151" s="2"/>
      <c r="J151" s="2"/>
      <c r="K151" s="2"/>
    </row>
    <row r="152" spans="1:11" s="15" customFormat="1" ht="15" customHeight="1">
      <c r="A152" s="2"/>
      <c r="J152" s="2"/>
      <c r="K152" s="2"/>
    </row>
    <row r="153" spans="1:11" s="15" customFormat="1" ht="15" customHeight="1">
      <c r="A153" s="2"/>
      <c r="J153" s="2"/>
      <c r="K153" s="2"/>
    </row>
    <row r="154" spans="1:11" s="15" customFormat="1" ht="15" customHeight="1">
      <c r="A154" s="2"/>
      <c r="J154" s="2"/>
      <c r="K154" s="2"/>
    </row>
    <row r="155" spans="1:11" s="15" customFormat="1" ht="15" customHeight="1">
      <c r="A155" s="2"/>
      <c r="J155" s="2"/>
      <c r="K155" s="2"/>
    </row>
    <row r="156" spans="1:11" s="15" customFormat="1" ht="15" customHeight="1">
      <c r="A156" s="2"/>
      <c r="J156" s="2"/>
      <c r="K156" s="2"/>
    </row>
    <row r="157" spans="1:11" s="15" customFormat="1" ht="15" customHeight="1">
      <c r="A157" s="2"/>
      <c r="J157" s="2"/>
      <c r="K157" s="2"/>
    </row>
    <row r="158" spans="1:11" s="15" customFormat="1" ht="15" customHeight="1">
      <c r="A158" s="2"/>
      <c r="J158" s="2"/>
      <c r="K158" s="2"/>
    </row>
    <row r="159" spans="1:11" s="15" customFormat="1" ht="15" customHeight="1">
      <c r="A159" s="2"/>
      <c r="J159" s="2"/>
      <c r="K159" s="2"/>
    </row>
    <row r="160" spans="1:11" s="15" customFormat="1" ht="15" customHeight="1">
      <c r="A160" s="2"/>
      <c r="J160" s="2"/>
      <c r="K160" s="2"/>
    </row>
    <row r="161" spans="1:11" s="15" customFormat="1" ht="15" customHeight="1">
      <c r="A161" s="2"/>
      <c r="J161" s="2"/>
      <c r="K161" s="2"/>
    </row>
    <row r="162" spans="1:11" s="15" customFormat="1" ht="15" customHeight="1">
      <c r="A162" s="2"/>
      <c r="J162" s="2"/>
      <c r="K162" s="2"/>
    </row>
    <row r="163" spans="1:11" s="15" customFormat="1" ht="15" customHeight="1">
      <c r="A163" s="2"/>
      <c r="J163" s="2"/>
      <c r="K163" s="2"/>
    </row>
    <row r="164" spans="1:11" s="15" customFormat="1" ht="15" customHeight="1">
      <c r="A164" s="2"/>
      <c r="J164" s="2"/>
      <c r="K164" s="2"/>
    </row>
    <row r="165" spans="1:11" s="15" customFormat="1" ht="15" customHeight="1">
      <c r="A165" s="2"/>
      <c r="J165" s="2"/>
      <c r="K165" s="2"/>
    </row>
    <row r="166" spans="1:11" s="15" customFormat="1" ht="15" customHeight="1">
      <c r="A166" s="2"/>
      <c r="J166" s="2"/>
      <c r="K166" s="2"/>
    </row>
    <row r="167" spans="1:11" s="15" customFormat="1" ht="15" customHeight="1">
      <c r="A167" s="2"/>
      <c r="J167" s="2"/>
      <c r="K167" s="2"/>
    </row>
    <row r="168" spans="1:11" s="15" customFormat="1" ht="15" customHeight="1">
      <c r="A168" s="2"/>
      <c r="J168" s="2"/>
      <c r="K168" s="2"/>
    </row>
    <row r="169" spans="1:11" s="15" customFormat="1" ht="15" customHeight="1">
      <c r="A169" s="2"/>
      <c r="J169" s="2"/>
      <c r="K169" s="2"/>
    </row>
    <row r="170" spans="1:11" s="15" customFormat="1" ht="15" customHeight="1">
      <c r="A170" s="2"/>
      <c r="J170" s="2"/>
      <c r="K170" s="2"/>
    </row>
    <row r="171" spans="1:11" s="15" customFormat="1" ht="15" customHeight="1">
      <c r="A171" s="2"/>
      <c r="J171" s="2"/>
      <c r="K171" s="2"/>
    </row>
    <row r="172" spans="1:11" s="15" customFormat="1" ht="15" customHeight="1">
      <c r="A172" s="2"/>
      <c r="J172" s="2"/>
      <c r="K172" s="2"/>
    </row>
    <row r="173" spans="1:11" s="15" customFormat="1" ht="15" customHeight="1">
      <c r="A173" s="2"/>
      <c r="J173" s="2"/>
      <c r="K173" s="2"/>
    </row>
  </sheetData>
  <sheetProtection/>
  <mergeCells count="24">
    <mergeCell ref="A41:A42"/>
    <mergeCell ref="B41:B42"/>
    <mergeCell ref="C41:C42"/>
    <mergeCell ref="D41:D42"/>
    <mergeCell ref="C6:C7"/>
    <mergeCell ref="D6:D7"/>
    <mergeCell ref="A1:J1"/>
    <mergeCell ref="A3:J3"/>
    <mergeCell ref="A4:J4"/>
    <mergeCell ref="H5:I5"/>
    <mergeCell ref="E6:I6"/>
    <mergeCell ref="B6:B7"/>
    <mergeCell ref="A6:A7"/>
    <mergeCell ref="I2:K2"/>
    <mergeCell ref="I37:K37"/>
    <mergeCell ref="J41:J42"/>
    <mergeCell ref="A39:J39"/>
    <mergeCell ref="H40:I40"/>
    <mergeCell ref="E41:I41"/>
    <mergeCell ref="K6:K7"/>
    <mergeCell ref="K41:K42"/>
    <mergeCell ref="A36:J36"/>
    <mergeCell ref="A38:J38"/>
    <mergeCell ref="J6:J7"/>
  </mergeCells>
  <printOptions/>
  <pageMargins left="0.15748031496062992" right="0.15748031496062992" top="0.2362204724409449" bottom="0.2755905511811024" header="0.2362204724409449" footer="0.15748031496062992"/>
  <pageSetup fitToHeight="2" horizontalDpi="600" verticalDpi="600" orientation="landscape" paperSize="9" scale="93" r:id="rId1"/>
  <rowBreaks count="1" manualBreakCount="1">
    <brk id="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37"/>
  <sheetViews>
    <sheetView view="pageBreakPreview" zoomScaleSheetLayoutView="100" zoomScalePageLayoutView="0" workbookViewId="0" topLeftCell="A39">
      <selection activeCell="A36" sqref="A36:IV37"/>
    </sheetView>
  </sheetViews>
  <sheetFormatPr defaultColWidth="9.00390625" defaultRowHeight="12.75"/>
  <cols>
    <col min="1" max="1" width="4.75390625" style="93" customWidth="1"/>
    <col min="2" max="2" width="5.00390625" style="16" customWidth="1"/>
    <col min="3" max="3" width="24.375" style="16" customWidth="1"/>
    <col min="4" max="4" width="39.00390625" style="16" customWidth="1"/>
    <col min="5" max="5" width="16.25390625" style="93" customWidth="1"/>
    <col min="6" max="6" width="9.125" style="93" customWidth="1"/>
    <col min="7" max="16384" width="9.125" style="16" customWidth="1"/>
  </cols>
  <sheetData>
    <row r="1" spans="1:5" ht="18.75">
      <c r="A1" s="178" t="s">
        <v>26</v>
      </c>
      <c r="B1" s="178"/>
      <c r="C1" s="178"/>
      <c r="D1" s="178"/>
      <c r="E1" s="178"/>
    </row>
    <row r="2" ht="12.75">
      <c r="E2" s="104"/>
    </row>
    <row r="3" spans="1:5" ht="17.25" customHeight="1">
      <c r="A3" s="171" t="s">
        <v>56</v>
      </c>
      <c r="B3" s="171"/>
      <c r="C3" s="171"/>
      <c r="D3" s="171"/>
      <c r="E3" s="171"/>
    </row>
    <row r="4" spans="1:5" ht="17.25" customHeight="1">
      <c r="A4" s="171" t="s">
        <v>36</v>
      </c>
      <c r="B4" s="171"/>
      <c r="C4" s="171"/>
      <c r="D4" s="171"/>
      <c r="E4" s="171"/>
    </row>
    <row r="5" spans="1:5" ht="16.5" customHeight="1">
      <c r="A5" s="106"/>
      <c r="B5" s="106"/>
      <c r="C5" s="106"/>
      <c r="D5" s="106"/>
      <c r="E5" s="126"/>
    </row>
    <row r="6" spans="1:6" s="2" customFormat="1" ht="10.5" customHeight="1">
      <c r="A6" s="157" t="s">
        <v>17</v>
      </c>
      <c r="B6" s="157" t="s">
        <v>35</v>
      </c>
      <c r="C6" s="157" t="s">
        <v>19</v>
      </c>
      <c r="D6" s="157" t="s">
        <v>18</v>
      </c>
      <c r="E6" s="157" t="s">
        <v>92</v>
      </c>
      <c r="F6" s="157" t="s">
        <v>23</v>
      </c>
    </row>
    <row r="7" spans="1:6" s="2" customFormat="1" ht="18" customHeight="1">
      <c r="A7" s="157"/>
      <c r="B7" s="157"/>
      <c r="C7" s="157"/>
      <c r="D7" s="157"/>
      <c r="E7" s="157"/>
      <c r="F7" s="157"/>
    </row>
    <row r="8" spans="1:6" s="15" customFormat="1" ht="21" customHeight="1">
      <c r="A8" s="113">
        <v>24</v>
      </c>
      <c r="B8" s="120">
        <v>111</v>
      </c>
      <c r="C8" s="116" t="str">
        <f>VLOOKUP(B8,'База ГТО'!$A$6:$C$280,2,FALSE)</f>
        <v>Ухабова Алина</v>
      </c>
      <c r="D8" s="91" t="str">
        <f>VLOOKUP(B8,'База ГТО'!$A$6:$C$280,3,FALSE)</f>
        <v>Мин-во физ.культуры и спорта</v>
      </c>
      <c r="E8" s="3">
        <v>45</v>
      </c>
      <c r="F8" s="3">
        <v>1</v>
      </c>
    </row>
    <row r="9" spans="1:6" s="15" customFormat="1" ht="21" customHeight="1">
      <c r="A9" s="113">
        <v>1</v>
      </c>
      <c r="B9" s="121">
        <v>375</v>
      </c>
      <c r="C9" s="116" t="str">
        <f>VLOOKUP(B9,'База ГТО'!$A$6:$C$280,2,FALSE)</f>
        <v>Варламова Анна</v>
      </c>
      <c r="D9" s="91" t="str">
        <f>VLOOKUP(B9,'База ГТО'!$A$6:$C$280,3,FALSE)</f>
        <v>Правительство</v>
      </c>
      <c r="E9" s="3">
        <v>44</v>
      </c>
      <c r="F9" s="3">
        <v>2</v>
      </c>
    </row>
    <row r="10" spans="1:6" s="15" customFormat="1" ht="21" customHeight="1">
      <c r="A10" s="113">
        <v>3</v>
      </c>
      <c r="B10" s="120">
        <v>356</v>
      </c>
      <c r="C10" s="116" t="str">
        <f>VLOOKUP(B10,'База ГТО'!$A$6:$C$280,2,FALSE)</f>
        <v>Полецкая Анна</v>
      </c>
      <c r="D10" s="91" t="str">
        <f>VLOOKUP(B10,'База ГТО'!$A$6:$C$280,3,FALSE)</f>
        <v>Мин-во сельского хозяйства</v>
      </c>
      <c r="E10" s="3">
        <v>35</v>
      </c>
      <c r="F10" s="3">
        <v>3</v>
      </c>
    </row>
    <row r="11" spans="1:6" s="15" customFormat="1" ht="21" customHeight="1">
      <c r="A11" s="113">
        <v>4</v>
      </c>
      <c r="B11" s="120">
        <v>353</v>
      </c>
      <c r="C11" s="116" t="str">
        <f>VLOOKUP(B11,'База ГТО'!$A$6:$C$280,2,FALSE)</f>
        <v>Давыдова Елена</v>
      </c>
      <c r="D11" s="91" t="str">
        <f>VLOOKUP(B11,'База ГТО'!$A$6:$C$280,3,FALSE)</f>
        <v>Мин-во сельского хозяйства</v>
      </c>
      <c r="E11" s="3">
        <v>35</v>
      </c>
      <c r="F11" s="3">
        <v>3</v>
      </c>
    </row>
    <row r="12" spans="1:6" s="15" customFormat="1" ht="21" customHeight="1">
      <c r="A12" s="113">
        <v>17</v>
      </c>
      <c r="B12" s="120">
        <v>105</v>
      </c>
      <c r="C12" s="116" t="str">
        <f>VLOOKUP(B12,'База ГТО'!$A$6:$C$280,2,FALSE)</f>
        <v>Яцук Ольга</v>
      </c>
      <c r="D12" s="91" t="str">
        <f>VLOOKUP(B12,'База ГТО'!$A$6:$C$280,3,FALSE)</f>
        <v>Мин-во лесного,охотн. хоз-ва и природопольз.</v>
      </c>
      <c r="E12" s="3">
        <v>35</v>
      </c>
      <c r="F12" s="3">
        <v>3</v>
      </c>
    </row>
    <row r="13" spans="1:6" s="15" customFormat="1" ht="21" customHeight="1">
      <c r="A13" s="113">
        <v>9</v>
      </c>
      <c r="B13" s="120">
        <v>382</v>
      </c>
      <c r="C13" s="116" t="str">
        <f>VLOOKUP(B13,'База ГТО'!$A$6:$C$280,2,FALSE)</f>
        <v>Акишина Елена</v>
      </c>
      <c r="D13" s="91" t="str">
        <f>VLOOKUP(B13,'База ГТО'!$A$6:$C$280,3,FALSE)</f>
        <v>Мин-во здравоохранения</v>
      </c>
      <c r="E13" s="3">
        <v>30</v>
      </c>
      <c r="F13" s="3">
        <v>6</v>
      </c>
    </row>
    <row r="14" spans="1:6" s="15" customFormat="1" ht="21" customHeight="1">
      <c r="A14" s="113">
        <v>12</v>
      </c>
      <c r="B14" s="120">
        <v>340</v>
      </c>
      <c r="C14" s="116" t="str">
        <f>VLOOKUP(B14,'База ГТО'!$A$6:$C$280,2,FALSE)</f>
        <v>Еремина Вероника</v>
      </c>
      <c r="D14" s="91" t="str">
        <f>VLOOKUP(B14,'База ГТО'!$A$6:$C$280,3,FALSE)</f>
        <v>Мин-во образования</v>
      </c>
      <c r="E14" s="3">
        <v>30</v>
      </c>
      <c r="F14" s="3">
        <v>6</v>
      </c>
    </row>
    <row r="15" spans="1:6" s="15" customFormat="1" ht="21" customHeight="1">
      <c r="A15" s="113">
        <v>22</v>
      </c>
      <c r="B15" s="120">
        <v>12</v>
      </c>
      <c r="C15" s="116" t="str">
        <f>VLOOKUP(B15,'База ГТО'!$A$6:$C$280,2,FALSE)</f>
        <v>Осипова Надежда</v>
      </c>
      <c r="D15" s="91" t="str">
        <f>VLOOKUP(B15,'База ГТО'!$A$6:$C$280,3,FALSE)</f>
        <v>Мин-во промышл.,разв. предпр-ва, инновац.политики и информатизации</v>
      </c>
      <c r="E15" s="3">
        <v>30</v>
      </c>
      <c r="F15" s="3">
        <v>6</v>
      </c>
    </row>
    <row r="16" spans="1:6" s="15" customFormat="1" ht="21" customHeight="1">
      <c r="A16" s="113">
        <v>15</v>
      </c>
      <c r="B16" s="120">
        <v>392</v>
      </c>
      <c r="C16" s="116" t="str">
        <f>VLOOKUP(B16,'База ГТО'!$A$6:$C$280,2,FALSE)</f>
        <v>Алексанова Екатерина</v>
      </c>
      <c r="D16" s="91" t="str">
        <f>VLOOKUP(B16,'База ГТО'!$A$6:$C$280,3,FALSE)</f>
        <v>Мин-во ЖКХ и гр.защиты населения</v>
      </c>
      <c r="E16" s="3">
        <v>26</v>
      </c>
      <c r="F16" s="3">
        <v>9</v>
      </c>
    </row>
    <row r="17" spans="1:6" s="15" customFormat="1" ht="21" customHeight="1">
      <c r="A17" s="113">
        <v>2</v>
      </c>
      <c r="B17" s="121">
        <v>377</v>
      </c>
      <c r="C17" s="116" t="str">
        <f>VLOOKUP(B17,'База ГТО'!$A$6:$C$280,2,FALSE)</f>
        <v>Красилова Галина</v>
      </c>
      <c r="D17" s="91" t="str">
        <f>VLOOKUP(B17,'База ГТО'!$A$6:$C$280,3,FALSE)</f>
        <v>Правительство</v>
      </c>
      <c r="E17" s="3">
        <v>25</v>
      </c>
      <c r="F17" s="3">
        <v>10</v>
      </c>
    </row>
    <row r="18" spans="1:6" s="15" customFormat="1" ht="21" customHeight="1">
      <c r="A18" s="113">
        <v>14</v>
      </c>
      <c r="B18" s="120">
        <v>385</v>
      </c>
      <c r="C18" s="116" t="str">
        <f>VLOOKUP(B18,'База ГТО'!$A$6:$C$280,2,FALSE)</f>
        <v>Спиридонова Виктория</v>
      </c>
      <c r="D18" s="91" t="str">
        <f>VLOOKUP(B18,'База ГТО'!$A$6:$C$280,3,FALSE)</f>
        <v>Департамент информац-ой политики и СМИ</v>
      </c>
      <c r="E18" s="3">
        <v>25</v>
      </c>
      <c r="F18" s="3">
        <v>10</v>
      </c>
    </row>
    <row r="19" spans="1:6" s="15" customFormat="1" ht="21" customHeight="1">
      <c r="A19" s="113">
        <v>18</v>
      </c>
      <c r="B19" s="121">
        <v>106</v>
      </c>
      <c r="C19" s="116" t="str">
        <f>VLOOKUP(B19,'База ГТО'!$A$6:$C$280,2,FALSE)</f>
        <v>Климова Татьяна</v>
      </c>
      <c r="D19" s="91" t="str">
        <f>VLOOKUP(B19,'База ГТО'!$A$6:$C$280,3,FALSE)</f>
        <v>Мин-во лесного,охотн. хоз-ва и природопольз.</v>
      </c>
      <c r="E19" s="3">
        <v>25</v>
      </c>
      <c r="F19" s="3">
        <v>10</v>
      </c>
    </row>
    <row r="20" spans="1:6" s="15" customFormat="1" ht="21" customHeight="1">
      <c r="A20" s="113">
        <v>29</v>
      </c>
      <c r="B20" s="121">
        <v>344</v>
      </c>
      <c r="C20" s="116" t="str">
        <f>VLOOKUP(B20,'База ГТО'!$A$6:$C$280,2,FALSE)</f>
        <v>Емельянова Светлана</v>
      </c>
      <c r="D20" s="91" t="str">
        <f>VLOOKUP(B20,'База ГТО'!$A$6:$C$280,3,FALSE)</f>
        <v>Законодательное Собрание</v>
      </c>
      <c r="E20" s="3">
        <v>25</v>
      </c>
      <c r="F20" s="3">
        <v>10</v>
      </c>
    </row>
    <row r="21" spans="1:6" s="15" customFormat="1" ht="21" customHeight="1">
      <c r="A21" s="113">
        <v>31</v>
      </c>
      <c r="B21" s="120">
        <v>17</v>
      </c>
      <c r="C21" s="116" t="str">
        <f>VLOOKUP(B21,'База ГТО'!$A$6:$C$280,2,FALSE)</f>
        <v>Коробова Наталья</v>
      </c>
      <c r="D21" s="91" t="str">
        <f>VLOOKUP(B21,'База ГТО'!$A$6:$C$280,3,FALSE)</f>
        <v>Управ-ие по регулированию КС и закупкам</v>
      </c>
      <c r="E21" s="3">
        <v>25</v>
      </c>
      <c r="F21" s="3">
        <v>10</v>
      </c>
    </row>
    <row r="22" spans="1:6" s="15" customFormat="1" ht="21" customHeight="1">
      <c r="A22" s="113">
        <v>26</v>
      </c>
      <c r="B22" s="120">
        <v>204</v>
      </c>
      <c r="C22" s="116" t="str">
        <f>VLOOKUP(B22,'База ГТО'!$A$6:$C$280,2,FALSE)</f>
        <v>Кальманова Елена</v>
      </c>
      <c r="D22" s="91" t="str">
        <f>VLOOKUP(B22,'База ГТО'!$A$6:$C$280,3,FALSE)</f>
        <v>Управ-ие общ.безопасности и обесп.дея-ти мировых судей</v>
      </c>
      <c r="E22" s="3">
        <v>22</v>
      </c>
      <c r="F22" s="3">
        <v>15</v>
      </c>
    </row>
    <row r="23" spans="1:6" s="15" customFormat="1" ht="21" customHeight="1">
      <c r="A23" s="113">
        <v>30</v>
      </c>
      <c r="B23" s="120">
        <v>345</v>
      </c>
      <c r="C23" s="116" t="str">
        <f>VLOOKUP(B23,'База ГТО'!$A$6:$C$280,2,FALSE)</f>
        <v>Левина Наталья</v>
      </c>
      <c r="D23" s="91" t="str">
        <f>VLOOKUP(B23,'База ГТО'!$A$6:$C$280,3,FALSE)</f>
        <v>Законодательное Собрание</v>
      </c>
      <c r="E23" s="3">
        <v>21</v>
      </c>
      <c r="F23" s="3">
        <v>16</v>
      </c>
    </row>
    <row r="24" spans="1:6" s="15" customFormat="1" ht="21" customHeight="1">
      <c r="A24" s="113">
        <v>5</v>
      </c>
      <c r="B24" s="123">
        <v>359</v>
      </c>
      <c r="C24" s="116" t="str">
        <f>VLOOKUP(B24,'База ГТО'!$A$6:$C$280,2,FALSE)</f>
        <v>Бараева Марьям</v>
      </c>
      <c r="D24" s="91" t="str">
        <f>VLOOKUP(B24,'База ГТО'!$A$6:$C$280,3,FALSE)</f>
        <v>Мин-во экономики</v>
      </c>
      <c r="E24" s="3">
        <v>20</v>
      </c>
      <c r="F24" s="3">
        <v>17</v>
      </c>
    </row>
    <row r="25" spans="1:6" s="15" customFormat="1" ht="21" customHeight="1">
      <c r="A25" s="113">
        <v>21</v>
      </c>
      <c r="B25" s="120">
        <v>13</v>
      </c>
      <c r="C25" s="116" t="str">
        <f>VLOOKUP(B25,'База ГТО'!$A$6:$C$280,2,FALSE)</f>
        <v>Куликова Екатерина</v>
      </c>
      <c r="D25" s="91" t="str">
        <f>VLOOKUP(B25,'База ГТО'!$A$6:$C$280,3,FALSE)</f>
        <v>Мин-во промышл.,разв. предпр-ва, инновац.политики и информатизации</v>
      </c>
      <c r="E25" s="3">
        <v>20</v>
      </c>
      <c r="F25" s="3">
        <v>17</v>
      </c>
    </row>
    <row r="26" spans="1:6" s="15" customFormat="1" ht="21" customHeight="1">
      <c r="A26" s="113">
        <v>23</v>
      </c>
      <c r="B26" s="121">
        <v>108</v>
      </c>
      <c r="C26" s="116" t="str">
        <f>VLOOKUP(B26,'База ГТО'!$A$6:$C$280,2,FALSE)</f>
        <v>Куприянова Анна</v>
      </c>
      <c r="D26" s="91" t="str">
        <f>VLOOKUP(B26,'База ГТО'!$A$6:$C$280,3,FALSE)</f>
        <v>Мин-во физ.культуры и спорта</v>
      </c>
      <c r="E26" s="3">
        <v>20</v>
      </c>
      <c r="F26" s="3">
        <v>17</v>
      </c>
    </row>
    <row r="27" spans="1:6" s="15" customFormat="1" ht="21" customHeight="1">
      <c r="A27" s="113">
        <v>25</v>
      </c>
      <c r="B27" s="120">
        <v>367</v>
      </c>
      <c r="C27" s="116" t="str">
        <f>VLOOKUP(B27,'База ГТО'!$A$6:$C$280,2,FALSE)</f>
        <v>Катышева Татьяна</v>
      </c>
      <c r="D27" s="91" t="str">
        <f>VLOOKUP(B27,'База ГТО'!$A$6:$C$280,3,FALSE)</f>
        <v>Управ-ие общ.безопасности и обесп.дея-ти мировых судей</v>
      </c>
      <c r="E27" s="3">
        <v>20</v>
      </c>
      <c r="F27" s="3">
        <v>17</v>
      </c>
    </row>
    <row r="28" spans="1:6" s="15" customFormat="1" ht="24.75" customHeight="1">
      <c r="A28" s="113">
        <v>27</v>
      </c>
      <c r="B28" s="120">
        <v>401</v>
      </c>
      <c r="C28" s="116" t="str">
        <f>VLOOKUP(B28,'База ГТО'!$A$6:$C$280,2,FALSE)</f>
        <v>Трошина Ирина</v>
      </c>
      <c r="D28" s="91" t="str">
        <f>VLOOKUP(B28,'База ГТО'!$A$6:$C$280,3,FALSE)</f>
        <v>Управ-ие госжилстройинспекции</v>
      </c>
      <c r="E28" s="3">
        <v>20</v>
      </c>
      <c r="F28" s="3">
        <v>17</v>
      </c>
    </row>
    <row r="29" spans="1:6" s="15" customFormat="1" ht="25.5" customHeight="1">
      <c r="A29" s="113">
        <v>28</v>
      </c>
      <c r="B29" s="120">
        <v>398</v>
      </c>
      <c r="C29" s="116" t="str">
        <f>VLOOKUP(B29,'База ГТО'!$A$6:$C$280,2,FALSE)</f>
        <v>Игнатьева Елена</v>
      </c>
      <c r="D29" s="91" t="str">
        <f>VLOOKUP(B29,'База ГТО'!$A$6:$C$280,3,FALSE)</f>
        <v>Управ-ие госжилстройинспекции</v>
      </c>
      <c r="E29" s="3">
        <v>20</v>
      </c>
      <c r="F29" s="3">
        <v>17</v>
      </c>
    </row>
    <row r="30" spans="1:6" s="15" customFormat="1" ht="21" customHeight="1">
      <c r="A30" s="113">
        <v>13</v>
      </c>
      <c r="B30" s="120">
        <v>387</v>
      </c>
      <c r="C30" s="116" t="str">
        <f>VLOOKUP(B30,'База ГТО'!$A$6:$C$280,2,FALSE)</f>
        <v>Вишнякова Олеся</v>
      </c>
      <c r="D30" s="91" t="str">
        <f>VLOOKUP(B30,'База ГТО'!$A$6:$C$280,3,FALSE)</f>
        <v>Департамент информац-ой политики и СМИ</v>
      </c>
      <c r="E30" s="3">
        <v>19</v>
      </c>
      <c r="F30" s="3">
        <v>23</v>
      </c>
    </row>
    <row r="31" spans="1:6" s="15" customFormat="1" ht="21" customHeight="1">
      <c r="A31" s="113">
        <v>6</v>
      </c>
      <c r="B31" s="123">
        <v>360</v>
      </c>
      <c r="C31" s="116" t="str">
        <f>VLOOKUP(B31,'База ГТО'!$A$6:$C$280,2,FALSE)</f>
        <v>Бычкова Мария</v>
      </c>
      <c r="D31" s="91" t="str">
        <f>VLOOKUP(B31,'База ГТО'!$A$6:$C$280,3,FALSE)</f>
        <v>Мин-во экономики</v>
      </c>
      <c r="E31" s="3">
        <v>16</v>
      </c>
      <c r="F31" s="3">
        <v>24</v>
      </c>
    </row>
    <row r="32" spans="1:6" s="15" customFormat="1" ht="24" customHeight="1">
      <c r="A32" s="113">
        <v>11</v>
      </c>
      <c r="B32" s="120">
        <v>339</v>
      </c>
      <c r="C32" s="116" t="str">
        <f>VLOOKUP(B32,'База ГТО'!$A$6:$C$280,2,FALSE)</f>
        <v>Викторова Надежда</v>
      </c>
      <c r="D32" s="91" t="str">
        <f>VLOOKUP(B32,'База ГТО'!$A$6:$C$280,3,FALSE)</f>
        <v>Мин-во образования</v>
      </c>
      <c r="E32" s="3">
        <v>16</v>
      </c>
      <c r="F32" s="3">
        <v>24</v>
      </c>
    </row>
    <row r="33" spans="1:6" s="15" customFormat="1" ht="24.75" customHeight="1">
      <c r="A33" s="113">
        <v>16</v>
      </c>
      <c r="B33" s="120">
        <v>393</v>
      </c>
      <c r="C33" s="116" t="str">
        <f>VLOOKUP(B33,'База ГТО'!$A$6:$C$280,2,FALSE)</f>
        <v>Ионова Любовь</v>
      </c>
      <c r="D33" s="91" t="str">
        <f>VLOOKUP(B33,'База ГТО'!$A$6:$C$280,3,FALSE)</f>
        <v>Мин-во ЖКХ и гр.защиты населения</v>
      </c>
      <c r="E33" s="3">
        <v>15</v>
      </c>
      <c r="F33" s="3">
        <v>26</v>
      </c>
    </row>
    <row r="34" spans="1:6" s="15" customFormat="1" ht="21" customHeight="1">
      <c r="A34" s="113">
        <v>10</v>
      </c>
      <c r="B34" s="120">
        <v>383</v>
      </c>
      <c r="C34" s="116" t="str">
        <f>VLOOKUP(B34,'База ГТО'!$A$6:$C$280,2,FALSE)</f>
        <v>Фаюстова Мария</v>
      </c>
      <c r="D34" s="91" t="str">
        <f>VLOOKUP(B34,'База ГТО'!$A$6:$C$280,3,FALSE)</f>
        <v>Мин-во здравоохранения</v>
      </c>
      <c r="E34" s="3">
        <v>10</v>
      </c>
      <c r="F34" s="3">
        <v>27</v>
      </c>
    </row>
    <row r="35" spans="1:6" s="15" customFormat="1" ht="21" customHeight="1">
      <c r="A35" s="113">
        <v>32</v>
      </c>
      <c r="B35" s="120">
        <v>18</v>
      </c>
      <c r="C35" s="116" t="str">
        <f>VLOOKUP(B35,'База ГТО'!$A$6:$C$280,2,FALSE)</f>
        <v>Волкова Алена</v>
      </c>
      <c r="D35" s="91" t="str">
        <f>VLOOKUP(B35,'База ГТО'!$A$6:$C$280,3,FALSE)</f>
        <v>Управ-ие по регулированию КС и закупкам</v>
      </c>
      <c r="E35" s="3">
        <v>5</v>
      </c>
      <c r="F35" s="3">
        <v>28</v>
      </c>
    </row>
    <row r="36" spans="1:5" ht="18.75" customHeight="1">
      <c r="A36" s="178" t="s">
        <v>26</v>
      </c>
      <c r="B36" s="178"/>
      <c r="C36" s="178"/>
      <c r="D36" s="178"/>
      <c r="E36" s="178"/>
    </row>
    <row r="37" ht="12.75">
      <c r="E37" s="104"/>
    </row>
    <row r="38" spans="1:5" ht="17.25" customHeight="1">
      <c r="A38" s="171" t="s">
        <v>59</v>
      </c>
      <c r="B38" s="171"/>
      <c r="C38" s="171"/>
      <c r="D38" s="171"/>
      <c r="E38" s="171"/>
    </row>
    <row r="39" spans="1:5" ht="17.25" customHeight="1">
      <c r="A39" s="171" t="s">
        <v>38</v>
      </c>
      <c r="B39" s="171"/>
      <c r="C39" s="171"/>
      <c r="D39" s="171"/>
      <c r="E39" s="171"/>
    </row>
    <row r="40" spans="1:5" ht="17.25" customHeight="1">
      <c r="A40" s="106"/>
      <c r="B40" s="106"/>
      <c r="C40" s="106"/>
      <c r="D40" s="106"/>
      <c r="E40" s="110" t="s">
        <v>486</v>
      </c>
    </row>
    <row r="41" spans="1:6" s="2" customFormat="1" ht="14.25" customHeight="1">
      <c r="A41" s="176" t="s">
        <v>17</v>
      </c>
      <c r="B41" s="176" t="s">
        <v>35</v>
      </c>
      <c r="C41" s="176" t="s">
        <v>19</v>
      </c>
      <c r="D41" s="176" t="s">
        <v>18</v>
      </c>
      <c r="E41" s="176" t="s">
        <v>92</v>
      </c>
      <c r="F41" s="176" t="s">
        <v>23</v>
      </c>
    </row>
    <row r="42" spans="1:6" s="2" customFormat="1" ht="15" customHeight="1">
      <c r="A42" s="177"/>
      <c r="B42" s="177"/>
      <c r="C42" s="177"/>
      <c r="D42" s="177"/>
      <c r="E42" s="177"/>
      <c r="F42" s="177"/>
    </row>
    <row r="43" spans="1:6" s="15" customFormat="1" ht="21" customHeight="1">
      <c r="A43" s="113">
        <v>26</v>
      </c>
      <c r="B43" s="123">
        <v>369</v>
      </c>
      <c r="C43" s="116" t="str">
        <f>VLOOKUP(B43,'База ГТО'!$A$6:$C$280,2,FALSE)</f>
        <v>Спирин Андрей</v>
      </c>
      <c r="D43" s="91" t="str">
        <f>VLOOKUP(B43,'База ГТО'!$A$6:$C$280,3,FALSE)</f>
        <v>Управ-ие общ.безопасности и обесп.дея-ти мировых судей</v>
      </c>
      <c r="E43" s="3">
        <v>21</v>
      </c>
      <c r="F43" s="3">
        <v>1</v>
      </c>
    </row>
    <row r="44" spans="1:6" s="15" customFormat="1" ht="21" customHeight="1">
      <c r="A44" s="113">
        <v>8</v>
      </c>
      <c r="B44" s="123">
        <v>381</v>
      </c>
      <c r="C44" s="116" t="str">
        <f>VLOOKUP(B44,'База ГТО'!$A$6:$C$280,2,FALSE)</f>
        <v>Никулин Александр</v>
      </c>
      <c r="D44" s="91" t="str">
        <f>VLOOKUP(B44,'База ГТО'!$A$6:$C$280,3,FALSE)</f>
        <v>Мин-во здравоохранения</v>
      </c>
      <c r="E44" s="3">
        <v>20</v>
      </c>
      <c r="F44" s="3">
        <v>2</v>
      </c>
    </row>
    <row r="45" spans="1:6" s="15" customFormat="1" ht="21" customHeight="1">
      <c r="A45" s="113">
        <v>26</v>
      </c>
      <c r="B45" s="123">
        <v>399</v>
      </c>
      <c r="C45" s="116" t="str">
        <f>VLOOKUP(B45,'База ГТО'!$A$6:$C$280,2,FALSE)</f>
        <v>Ханин Василий</v>
      </c>
      <c r="D45" s="91" t="str">
        <f>VLOOKUP(B45,'База ГТО'!$A$6:$C$280,3,FALSE)</f>
        <v>Управ-ие госжилстройинспекции</v>
      </c>
      <c r="E45" s="3">
        <v>18</v>
      </c>
      <c r="F45" s="3">
        <v>3</v>
      </c>
    </row>
    <row r="46" spans="1:6" s="15" customFormat="1" ht="21" customHeight="1">
      <c r="A46" s="113">
        <v>12</v>
      </c>
      <c r="B46" s="123">
        <v>394</v>
      </c>
      <c r="C46" s="116" t="str">
        <f>VLOOKUP(B46,'База ГТО'!$A$6:$C$280,2,FALSE)</f>
        <v>Грядунов Максим</v>
      </c>
      <c r="D46" s="91" t="str">
        <f>VLOOKUP(B46,'База ГТО'!$A$6:$C$280,3,FALSE)</f>
        <v>Мин-во ЖКХ и гр.защиты населения</v>
      </c>
      <c r="E46" s="3">
        <v>17</v>
      </c>
      <c r="F46" s="3">
        <v>4</v>
      </c>
    </row>
    <row r="47" spans="1:6" s="15" customFormat="1" ht="21" customHeight="1">
      <c r="A47" s="113">
        <v>24</v>
      </c>
      <c r="B47" s="123">
        <v>109</v>
      </c>
      <c r="C47" s="116" t="str">
        <f>VLOOKUP(B47,'База ГТО'!$A$6:$C$280,2,FALSE)</f>
        <v>Никишин Сергей</v>
      </c>
      <c r="D47" s="91" t="str">
        <f>VLOOKUP(B47,'База ГТО'!$A$6:$C$280,3,FALSE)</f>
        <v>Мин-во физ.культуры и спорта</v>
      </c>
      <c r="E47" s="3">
        <v>17</v>
      </c>
      <c r="F47" s="3">
        <v>4</v>
      </c>
    </row>
    <row r="48" spans="1:6" s="15" customFormat="1" ht="21" customHeight="1">
      <c r="A48" s="113">
        <v>12</v>
      </c>
      <c r="B48" s="123">
        <v>395</v>
      </c>
      <c r="C48" s="116" t="str">
        <f>VLOOKUP(B48,'База ГТО'!$A$6:$C$280,2,FALSE)</f>
        <v>Стеклянников Андрей</v>
      </c>
      <c r="D48" s="91" t="str">
        <f>VLOOKUP(B48,'База ГТО'!$A$6:$C$280,3,FALSE)</f>
        <v>Мин-во ЖКХ и гр.защиты населения</v>
      </c>
      <c r="E48" s="3">
        <v>15</v>
      </c>
      <c r="F48" s="3">
        <v>6</v>
      </c>
    </row>
    <row r="49" spans="1:6" s="15" customFormat="1" ht="21" customHeight="1">
      <c r="A49" s="113">
        <v>24</v>
      </c>
      <c r="B49" s="123">
        <v>368</v>
      </c>
      <c r="C49" s="116" t="str">
        <f>VLOOKUP(B49,'База ГТО'!$A$6:$C$280,2,FALSE)</f>
        <v>Курдюков Олег</v>
      </c>
      <c r="D49" s="91" t="str">
        <f>VLOOKUP(B49,'База ГТО'!$A$6:$C$280,3,FALSE)</f>
        <v>Управ-ие общ.безопасности и обесп.дея-ти мировых судей</v>
      </c>
      <c r="E49" s="3">
        <v>15</v>
      </c>
      <c r="F49" s="3">
        <v>6</v>
      </c>
    </row>
    <row r="50" spans="1:6" s="15" customFormat="1" ht="21" customHeight="1">
      <c r="A50" s="113">
        <v>4</v>
      </c>
      <c r="B50" s="123">
        <v>361</v>
      </c>
      <c r="C50" s="116" t="str">
        <f>VLOOKUP(B50,'База ГТО'!$A$6:$C$280,2,FALSE)</f>
        <v>Мухратов Александр</v>
      </c>
      <c r="D50" s="91" t="str">
        <f>VLOOKUP(B50,'База ГТО'!$A$6:$C$280,3,FALSE)</f>
        <v>Мин-во экономики</v>
      </c>
      <c r="E50" s="3">
        <v>14</v>
      </c>
      <c r="F50" s="3">
        <v>8</v>
      </c>
    </row>
    <row r="51" spans="1:6" s="15" customFormat="1" ht="21" customHeight="1">
      <c r="A51" s="113">
        <v>2</v>
      </c>
      <c r="B51" s="123">
        <v>376</v>
      </c>
      <c r="C51" s="116" t="str">
        <f>VLOOKUP(B51,'База ГТО'!$A$6:$C$280,2,FALSE)</f>
        <v>Марин Михаил</v>
      </c>
      <c r="D51" s="91" t="str">
        <f>VLOOKUP(B51,'База ГТО'!$A$6:$C$280,3,FALSE)</f>
        <v>Правительство</v>
      </c>
      <c r="E51" s="3">
        <v>13</v>
      </c>
      <c r="F51" s="3">
        <v>9</v>
      </c>
    </row>
    <row r="52" spans="1:6" s="15" customFormat="1" ht="21" customHeight="1">
      <c r="A52" s="113">
        <v>3</v>
      </c>
      <c r="B52" s="123">
        <v>354</v>
      </c>
      <c r="C52" s="116" t="str">
        <f>VLOOKUP(B52,'База ГТО'!$A$6:$C$280,2,FALSE)</f>
        <v>Иняхин Александр</v>
      </c>
      <c r="D52" s="91" t="str">
        <f>VLOOKUP(B52,'База ГТО'!$A$6:$C$280,3,FALSE)</f>
        <v>Мин-во сельского хозяйства</v>
      </c>
      <c r="E52" s="3">
        <v>12</v>
      </c>
      <c r="F52" s="3">
        <v>10</v>
      </c>
    </row>
    <row r="53" spans="1:6" s="15" customFormat="1" ht="21" customHeight="1">
      <c r="A53" s="113">
        <v>4</v>
      </c>
      <c r="B53" s="123">
        <v>355</v>
      </c>
      <c r="C53" s="116" t="str">
        <f>VLOOKUP(B53,'База ГТО'!$A$6:$C$280,2,FALSE)</f>
        <v>Мухтаров Руслан</v>
      </c>
      <c r="D53" s="91" t="str">
        <f>VLOOKUP(B53,'База ГТО'!$A$6:$C$280,3,FALSE)</f>
        <v>Мин-во сельского хозяйства</v>
      </c>
      <c r="E53" s="3">
        <v>12</v>
      </c>
      <c r="F53" s="3">
        <v>10</v>
      </c>
    </row>
    <row r="54" spans="1:6" s="15" customFormat="1" ht="21" customHeight="1">
      <c r="A54" s="113">
        <v>8</v>
      </c>
      <c r="B54" s="123">
        <v>380</v>
      </c>
      <c r="C54" s="116" t="str">
        <f>VLOOKUP(B54,'База ГТО'!$A$6:$C$280,2,FALSE)</f>
        <v>Андриянов Евгений</v>
      </c>
      <c r="D54" s="91" t="str">
        <f>VLOOKUP(B54,'База ГТО'!$A$6:$C$280,3,FALSE)</f>
        <v>Мин-во здравоохранения</v>
      </c>
      <c r="E54" s="3">
        <v>12</v>
      </c>
      <c r="F54" s="3">
        <v>10</v>
      </c>
    </row>
    <row r="55" spans="1:6" s="15" customFormat="1" ht="21" customHeight="1">
      <c r="A55" s="113">
        <v>17</v>
      </c>
      <c r="B55" s="123">
        <v>103</v>
      </c>
      <c r="C55" s="116" t="str">
        <f>VLOOKUP(B55,'База ГТО'!$A$6:$C$280,2,FALSE)</f>
        <v>Трушин Алексей</v>
      </c>
      <c r="D55" s="91" t="str">
        <f>VLOOKUP(B55,'База ГТО'!$A$6:$C$280,3,FALSE)</f>
        <v>Мин-во лесного,охотн. хоз-ва и природопольз.</v>
      </c>
      <c r="E55" s="3">
        <v>12</v>
      </c>
      <c r="F55" s="3">
        <v>10</v>
      </c>
    </row>
    <row r="56" spans="1:6" s="15" customFormat="1" ht="21" customHeight="1">
      <c r="A56" s="113">
        <v>8</v>
      </c>
      <c r="B56" s="123">
        <v>294</v>
      </c>
      <c r="C56" s="116" t="str">
        <f>VLOOKUP(B56,'База ГТО'!$A$6:$C$280,2,FALSE)</f>
        <v>Бочкарев Александр</v>
      </c>
      <c r="D56" s="91" t="str">
        <f>VLOOKUP(B56,'База ГТО'!$A$6:$C$280,3,FALSE)</f>
        <v>Мин-во образования</v>
      </c>
      <c r="E56" s="3">
        <v>11</v>
      </c>
      <c r="F56" s="3">
        <v>14</v>
      </c>
    </row>
    <row r="57" spans="1:6" s="15" customFormat="1" ht="21" customHeight="1">
      <c r="A57" s="113">
        <v>17</v>
      </c>
      <c r="B57" s="123">
        <v>104</v>
      </c>
      <c r="C57" s="116" t="str">
        <f>VLOOKUP(B57,'База ГТО'!$A$6:$C$280,2,FALSE)</f>
        <v>Баранов Алексей</v>
      </c>
      <c r="D57" s="91" t="str">
        <f>VLOOKUP(B57,'База ГТО'!$A$6:$C$280,3,FALSE)</f>
        <v>Мин-во лесного,охотн. хоз-ва и природопольз.</v>
      </c>
      <c r="E57" s="3">
        <v>11</v>
      </c>
      <c r="F57" s="3">
        <v>14</v>
      </c>
    </row>
    <row r="58" spans="1:6" s="15" customFormat="1" ht="21" customHeight="1">
      <c r="A58" s="113">
        <v>4</v>
      </c>
      <c r="B58" s="123">
        <v>358</v>
      </c>
      <c r="C58" s="116" t="str">
        <f>VLOOKUP(B58,'База ГТО'!$A$6:$C$280,2,FALSE)</f>
        <v>Исаев Вадим</v>
      </c>
      <c r="D58" s="91" t="str">
        <f>VLOOKUP(B58,'База ГТО'!$A$6:$C$280,3,FALSE)</f>
        <v>Мин-во экономики</v>
      </c>
      <c r="E58" s="3">
        <v>10</v>
      </c>
      <c r="F58" s="3">
        <v>16</v>
      </c>
    </row>
    <row r="59" spans="1:6" s="15" customFormat="1" ht="21" customHeight="1">
      <c r="A59" s="113">
        <v>21</v>
      </c>
      <c r="B59" s="123">
        <v>11</v>
      </c>
      <c r="C59" s="116" t="str">
        <f>VLOOKUP(B59,'База ГТО'!$A$6:$C$280,2,FALSE)</f>
        <v>Павлов Артем</v>
      </c>
      <c r="D59" s="91" t="str">
        <f>VLOOKUP(B59,'База ГТО'!$A$6:$C$280,3,FALSE)</f>
        <v>Мин-во промышл.,разв. предпр-ва, инновац.политики и информатизации</v>
      </c>
      <c r="E59" s="3">
        <v>10</v>
      </c>
      <c r="F59" s="3">
        <v>16</v>
      </c>
    </row>
    <row r="60" spans="1:6" s="15" customFormat="1" ht="21" customHeight="1">
      <c r="A60" s="113">
        <v>21</v>
      </c>
      <c r="B60" s="123">
        <v>107</v>
      </c>
      <c r="C60" s="116" t="str">
        <f>VLOOKUP(B60,'База ГТО'!$A$6:$C$280,2,FALSE)</f>
        <v>Жучков Владимир</v>
      </c>
      <c r="D60" s="91" t="str">
        <f>VLOOKUP(B60,'База ГТО'!$A$6:$C$280,3,FALSE)</f>
        <v>Мин-во физ.культуры и спорта</v>
      </c>
      <c r="E60" s="3">
        <v>10</v>
      </c>
      <c r="F60" s="3">
        <v>16</v>
      </c>
    </row>
    <row r="61" spans="1:6" s="15" customFormat="1" ht="21" customHeight="1">
      <c r="A61" s="113">
        <v>28</v>
      </c>
      <c r="B61" s="123">
        <v>400</v>
      </c>
      <c r="C61" s="116" t="str">
        <f>VLOOKUP(B61,'База ГТО'!$A$6:$C$280,2,FALSE)</f>
        <v>Денисов Максим</v>
      </c>
      <c r="D61" s="91" t="str">
        <f>VLOOKUP(B61,'База ГТО'!$A$6:$C$280,3,FALSE)</f>
        <v>Управ-ие госжилстройинспекции</v>
      </c>
      <c r="E61" s="3">
        <v>10</v>
      </c>
      <c r="F61" s="3">
        <v>16</v>
      </c>
    </row>
    <row r="62" spans="1:6" s="15" customFormat="1" ht="21" customHeight="1">
      <c r="A62" s="113">
        <v>31</v>
      </c>
      <c r="B62" s="123">
        <v>14</v>
      </c>
      <c r="C62" s="116" t="str">
        <f>VLOOKUP(B62,'База ГТО'!$A$6:$C$280,2,FALSE)</f>
        <v>Шеменев Дмитрий</v>
      </c>
      <c r="D62" s="91" t="str">
        <f>VLOOKUP(B62,'База ГТО'!$A$6:$C$280,3,FALSE)</f>
        <v>Управ-ие по регулированию КС и закупкам</v>
      </c>
      <c r="E62" s="3">
        <v>10</v>
      </c>
      <c r="F62" s="3">
        <v>16</v>
      </c>
    </row>
    <row r="63" spans="1:6" s="15" customFormat="1" ht="24.75" customHeight="1">
      <c r="A63" s="113">
        <v>1</v>
      </c>
      <c r="B63" s="123">
        <v>374</v>
      </c>
      <c r="C63" s="116" t="str">
        <f>VLOOKUP(B63,'База ГТО'!$A$6:$C$280,2,FALSE)</f>
        <v>Иванов Александр</v>
      </c>
      <c r="D63" s="91" t="str">
        <f>VLOOKUP(B63,'База ГТО'!$A$6:$C$280,3,FALSE)</f>
        <v>Правительство</v>
      </c>
      <c r="E63" s="3">
        <v>9</v>
      </c>
      <c r="F63" s="3">
        <v>21</v>
      </c>
    </row>
    <row r="64" spans="1:6" s="15" customFormat="1" ht="26.25" customHeight="1">
      <c r="A64" s="113">
        <v>29</v>
      </c>
      <c r="B64" s="123">
        <v>342</v>
      </c>
      <c r="C64" s="116" t="str">
        <f>VLOOKUP(B64,'База ГТО'!$A$6:$C$280,2,FALSE)</f>
        <v>Казаков Сергей</v>
      </c>
      <c r="D64" s="91" t="str">
        <f>VLOOKUP(B64,'База ГТО'!$A$6:$C$280,3,FALSE)</f>
        <v>Законодательное Собрание</v>
      </c>
      <c r="E64" s="3">
        <v>8</v>
      </c>
      <c r="F64" s="3">
        <v>22</v>
      </c>
    </row>
    <row r="65" spans="1:6" s="15" customFormat="1" ht="21" customHeight="1">
      <c r="A65" s="113">
        <v>30</v>
      </c>
      <c r="B65" s="123">
        <v>343</v>
      </c>
      <c r="C65" s="116" t="str">
        <f>VLOOKUP(B65,'База ГТО'!$A$6:$C$280,2,FALSE)</f>
        <v>Попов Александр</v>
      </c>
      <c r="D65" s="91" t="str">
        <f>VLOOKUP(B65,'База ГТО'!$A$6:$C$280,3,FALSE)</f>
        <v>Законодательное Собрание</v>
      </c>
      <c r="E65" s="3">
        <v>8</v>
      </c>
      <c r="F65" s="3">
        <v>22</v>
      </c>
    </row>
    <row r="66" spans="1:6" s="15" customFormat="1" ht="21" customHeight="1">
      <c r="A66" s="113">
        <v>32</v>
      </c>
      <c r="B66" s="123">
        <v>16</v>
      </c>
      <c r="C66" s="116" t="str">
        <f>VLOOKUP(B66,'База ГТО'!$A$6:$C$280,2,FALSE)</f>
        <v>Атясов Владимир</v>
      </c>
      <c r="D66" s="91" t="str">
        <f>VLOOKUP(B66,'База ГТО'!$A$6:$C$280,3,FALSE)</f>
        <v>Управ-ие по регулированию КС и закупкам</v>
      </c>
      <c r="E66" s="3">
        <v>8</v>
      </c>
      <c r="F66" s="3">
        <v>22</v>
      </c>
    </row>
    <row r="67" spans="1:6" s="15" customFormat="1" ht="24.75" customHeight="1">
      <c r="A67" s="113">
        <v>12</v>
      </c>
      <c r="B67" s="123">
        <v>341</v>
      </c>
      <c r="C67" s="116" t="str">
        <f>VLOOKUP(B67,'База ГТО'!$A$6:$C$280,2,FALSE)</f>
        <v>Мартынов Николай</v>
      </c>
      <c r="D67" s="91" t="str">
        <f>VLOOKUP(B67,'База ГТО'!$A$6:$C$280,3,FALSE)</f>
        <v>Мин-во образования</v>
      </c>
      <c r="E67" s="3">
        <v>7</v>
      </c>
      <c r="F67" s="3">
        <v>25</v>
      </c>
    </row>
    <row r="68" spans="1:6" s="15" customFormat="1" ht="24" customHeight="1">
      <c r="A68" s="113">
        <v>21</v>
      </c>
      <c r="B68" s="123">
        <v>10</v>
      </c>
      <c r="C68" s="116" t="str">
        <f>VLOOKUP(B68,'База ГТО'!$A$6:$C$280,2,FALSE)</f>
        <v>Дубын Евгений</v>
      </c>
      <c r="D68" s="91" t="str">
        <f>VLOOKUP(B68,'База ГТО'!$A$6:$C$280,3,FALSE)</f>
        <v>Мин-во промышл.,разв. предпр-ва, инновац.политики и информатизации</v>
      </c>
      <c r="E68" s="3">
        <v>6</v>
      </c>
      <c r="F68" s="3">
        <v>26</v>
      </c>
    </row>
    <row r="69" spans="1:6" s="15" customFormat="1" ht="21" customHeight="1">
      <c r="A69" s="113">
        <v>12</v>
      </c>
      <c r="B69" s="123">
        <v>384</v>
      </c>
      <c r="C69" s="116" t="str">
        <f>VLOOKUP(B69,'База ГТО'!$A$6:$C$280,2,FALSE)</f>
        <v>Бодров Анатолий</v>
      </c>
      <c r="D69" s="91" t="str">
        <f>VLOOKUP(B69,'База ГТО'!$A$6:$C$280,3,FALSE)</f>
        <v>Департамент информац-ой политики и СМИ</v>
      </c>
      <c r="E69" s="3">
        <v>5</v>
      </c>
      <c r="F69" s="3">
        <v>27</v>
      </c>
    </row>
    <row r="70" spans="1:6" s="15" customFormat="1" ht="21" customHeight="1">
      <c r="A70" s="113">
        <v>17</v>
      </c>
      <c r="B70" s="123">
        <v>370</v>
      </c>
      <c r="C70" s="116" t="str">
        <f>VLOOKUP(B70,'База ГТО'!$A$6:$C$280,2,FALSE)</f>
        <v>Шумилов Антон</v>
      </c>
      <c r="D70" s="91" t="str">
        <f>VLOOKUP(B70,'База ГТО'!$A$6:$C$280,3,FALSE)</f>
        <v>Мин-во труда, соц.защиты и демографии</v>
      </c>
      <c r="E70" s="3">
        <v>4</v>
      </c>
      <c r="F70" s="3">
        <v>28</v>
      </c>
    </row>
    <row r="71" spans="1:6" s="15" customFormat="1" ht="21" customHeight="1">
      <c r="A71" s="113">
        <v>12</v>
      </c>
      <c r="B71" s="123">
        <v>386</v>
      </c>
      <c r="C71" s="116" t="str">
        <f>VLOOKUP(B71,'База ГТО'!$A$6:$C$280,2,FALSE)</f>
        <v>Андреев Дмитрий</v>
      </c>
      <c r="D71" s="91" t="str">
        <f>VLOOKUP(B71,'База ГТО'!$A$6:$C$280,3,FALSE)</f>
        <v>Департамент информац-ой политики и СМИ</v>
      </c>
      <c r="E71" s="3">
        <v>1</v>
      </c>
      <c r="F71" s="3">
        <v>29</v>
      </c>
    </row>
    <row r="72" spans="1:6" s="15" customFormat="1" ht="15" customHeight="1">
      <c r="A72" s="2"/>
      <c r="E72" s="2"/>
      <c r="F72" s="2"/>
    </row>
    <row r="73" spans="1:6" s="15" customFormat="1" ht="15" customHeight="1">
      <c r="A73" s="2"/>
      <c r="E73" s="2"/>
      <c r="F73" s="2"/>
    </row>
    <row r="74" spans="1:6" s="15" customFormat="1" ht="15" customHeight="1">
      <c r="A74" s="2"/>
      <c r="E74" s="2"/>
      <c r="F74" s="2"/>
    </row>
    <row r="75" spans="1:6" s="15" customFormat="1" ht="15" customHeight="1">
      <c r="A75" s="2"/>
      <c r="E75" s="2"/>
      <c r="F75" s="2"/>
    </row>
    <row r="76" spans="1:6" s="15" customFormat="1" ht="15" customHeight="1">
      <c r="A76" s="2"/>
      <c r="E76" s="2"/>
      <c r="F76" s="2"/>
    </row>
    <row r="77" spans="1:6" s="15" customFormat="1" ht="15" customHeight="1">
      <c r="A77" s="2"/>
      <c r="E77" s="2"/>
      <c r="F77" s="2"/>
    </row>
    <row r="78" spans="1:6" s="15" customFormat="1" ht="15" customHeight="1">
      <c r="A78" s="2"/>
      <c r="E78" s="2"/>
      <c r="F78" s="2"/>
    </row>
    <row r="79" spans="1:6" s="15" customFormat="1" ht="15" customHeight="1">
      <c r="A79" s="2"/>
      <c r="E79" s="2"/>
      <c r="F79" s="2"/>
    </row>
    <row r="80" spans="1:6" s="15" customFormat="1" ht="15" customHeight="1">
      <c r="A80" s="2"/>
      <c r="E80" s="2"/>
      <c r="F80" s="2"/>
    </row>
    <row r="81" spans="1:6" s="15" customFormat="1" ht="15" customHeight="1">
      <c r="A81" s="2"/>
      <c r="E81" s="2"/>
      <c r="F81" s="2"/>
    </row>
    <row r="82" spans="1:6" s="15" customFormat="1" ht="15" customHeight="1">
      <c r="A82" s="2"/>
      <c r="E82" s="2"/>
      <c r="F82" s="2"/>
    </row>
    <row r="83" spans="1:6" s="15" customFormat="1" ht="15" customHeight="1">
      <c r="A83" s="2"/>
      <c r="E83" s="2"/>
      <c r="F83" s="2"/>
    </row>
    <row r="84" spans="1:6" s="15" customFormat="1" ht="15" customHeight="1">
      <c r="A84" s="2"/>
      <c r="E84" s="2"/>
      <c r="F84" s="2"/>
    </row>
    <row r="85" spans="1:6" s="15" customFormat="1" ht="15" customHeight="1">
      <c r="A85" s="2"/>
      <c r="E85" s="2"/>
      <c r="F85" s="2"/>
    </row>
    <row r="86" spans="1:6" s="15" customFormat="1" ht="15" customHeight="1">
      <c r="A86" s="2"/>
      <c r="E86" s="2"/>
      <c r="F86" s="2"/>
    </row>
    <row r="87" spans="1:6" s="15" customFormat="1" ht="15" customHeight="1">
      <c r="A87" s="2"/>
      <c r="E87" s="2"/>
      <c r="F87" s="2"/>
    </row>
    <row r="88" spans="1:6" s="15" customFormat="1" ht="15" customHeight="1">
      <c r="A88" s="2"/>
      <c r="E88" s="2"/>
      <c r="F88" s="2"/>
    </row>
    <row r="89" spans="1:6" s="15" customFormat="1" ht="15" customHeight="1">
      <c r="A89" s="2"/>
      <c r="E89" s="2"/>
      <c r="F89" s="2"/>
    </row>
    <row r="90" spans="1:6" s="15" customFormat="1" ht="15" customHeight="1">
      <c r="A90" s="2"/>
      <c r="E90" s="2"/>
      <c r="F90" s="2"/>
    </row>
    <row r="91" spans="1:6" s="15" customFormat="1" ht="15" customHeight="1">
      <c r="A91" s="2"/>
      <c r="E91" s="2"/>
      <c r="F91" s="2"/>
    </row>
    <row r="92" spans="1:6" s="15" customFormat="1" ht="15" customHeight="1">
      <c r="A92" s="2"/>
      <c r="E92" s="2"/>
      <c r="F92" s="2"/>
    </row>
    <row r="93" spans="1:6" s="15" customFormat="1" ht="15" customHeight="1">
      <c r="A93" s="2"/>
      <c r="E93" s="2"/>
      <c r="F93" s="2"/>
    </row>
    <row r="94" spans="1:6" s="15" customFormat="1" ht="15" customHeight="1">
      <c r="A94" s="2"/>
      <c r="E94" s="2"/>
      <c r="F94" s="2"/>
    </row>
    <row r="95" spans="1:6" s="15" customFormat="1" ht="15" customHeight="1">
      <c r="A95" s="2"/>
      <c r="E95" s="2"/>
      <c r="F95" s="2"/>
    </row>
    <row r="96" spans="1:6" s="15" customFormat="1" ht="15" customHeight="1">
      <c r="A96" s="2"/>
      <c r="E96" s="2"/>
      <c r="F96" s="2"/>
    </row>
    <row r="97" spans="1:6" s="15" customFormat="1" ht="15" customHeight="1">
      <c r="A97" s="2"/>
      <c r="E97" s="2"/>
      <c r="F97" s="2"/>
    </row>
    <row r="98" spans="1:6" s="15" customFormat="1" ht="15" customHeight="1">
      <c r="A98" s="2"/>
      <c r="E98" s="2"/>
      <c r="F98" s="2"/>
    </row>
    <row r="99" spans="1:6" s="15" customFormat="1" ht="15" customHeight="1">
      <c r="A99" s="2"/>
      <c r="E99" s="2"/>
      <c r="F99" s="2"/>
    </row>
    <row r="100" spans="1:6" s="15" customFormat="1" ht="15" customHeight="1">
      <c r="A100" s="2"/>
      <c r="E100" s="2"/>
      <c r="F100" s="2"/>
    </row>
    <row r="101" spans="1:6" s="15" customFormat="1" ht="15" customHeight="1">
      <c r="A101" s="2"/>
      <c r="E101" s="2"/>
      <c r="F101" s="2"/>
    </row>
    <row r="102" spans="1:6" s="15" customFormat="1" ht="15" customHeight="1">
      <c r="A102" s="2"/>
      <c r="E102" s="2"/>
      <c r="F102" s="2"/>
    </row>
    <row r="103" spans="1:6" s="15" customFormat="1" ht="15" customHeight="1">
      <c r="A103" s="2"/>
      <c r="E103" s="2"/>
      <c r="F103" s="2"/>
    </row>
    <row r="104" spans="1:6" s="15" customFormat="1" ht="15" customHeight="1">
      <c r="A104" s="2"/>
      <c r="E104" s="2"/>
      <c r="F104" s="2"/>
    </row>
    <row r="105" spans="1:6" s="15" customFormat="1" ht="15" customHeight="1">
      <c r="A105" s="2"/>
      <c r="E105" s="2"/>
      <c r="F105" s="2"/>
    </row>
    <row r="106" spans="1:6" s="15" customFormat="1" ht="15" customHeight="1">
      <c r="A106" s="2"/>
      <c r="E106" s="2"/>
      <c r="F106" s="2"/>
    </row>
    <row r="107" spans="1:6" s="15" customFormat="1" ht="15" customHeight="1">
      <c r="A107" s="2"/>
      <c r="E107" s="2"/>
      <c r="F107" s="2"/>
    </row>
    <row r="108" spans="1:6" s="15" customFormat="1" ht="15" customHeight="1">
      <c r="A108" s="2"/>
      <c r="E108" s="2"/>
      <c r="F108" s="2"/>
    </row>
    <row r="109" spans="1:6" s="15" customFormat="1" ht="15" customHeight="1">
      <c r="A109" s="2"/>
      <c r="E109" s="2"/>
      <c r="F109" s="2"/>
    </row>
    <row r="110" spans="1:6" s="15" customFormat="1" ht="15" customHeight="1">
      <c r="A110" s="2"/>
      <c r="E110" s="2"/>
      <c r="F110" s="2"/>
    </row>
    <row r="111" spans="1:6" s="15" customFormat="1" ht="15" customHeight="1">
      <c r="A111" s="2"/>
      <c r="E111" s="2"/>
      <c r="F111" s="2"/>
    </row>
    <row r="112" spans="1:6" s="15" customFormat="1" ht="15" customHeight="1">
      <c r="A112" s="2"/>
      <c r="E112" s="2"/>
      <c r="F112" s="2"/>
    </row>
    <row r="113" spans="1:6" s="15" customFormat="1" ht="15" customHeight="1">
      <c r="A113" s="2"/>
      <c r="E113" s="2"/>
      <c r="F113" s="2"/>
    </row>
    <row r="114" spans="1:6" s="15" customFormat="1" ht="15" customHeight="1">
      <c r="A114" s="2"/>
      <c r="E114" s="2"/>
      <c r="F114" s="2"/>
    </row>
    <row r="115" spans="1:6" s="15" customFormat="1" ht="15" customHeight="1">
      <c r="A115" s="2"/>
      <c r="E115" s="2"/>
      <c r="F115" s="2"/>
    </row>
    <row r="116" spans="1:6" s="15" customFormat="1" ht="15" customHeight="1">
      <c r="A116" s="2"/>
      <c r="E116" s="2"/>
      <c r="F116" s="2"/>
    </row>
    <row r="117" spans="1:6" s="15" customFormat="1" ht="15" customHeight="1">
      <c r="A117" s="2"/>
      <c r="E117" s="2"/>
      <c r="F117" s="2"/>
    </row>
    <row r="118" spans="1:6" s="15" customFormat="1" ht="15" customHeight="1">
      <c r="A118" s="2"/>
      <c r="E118" s="2"/>
      <c r="F118" s="2"/>
    </row>
    <row r="119" spans="1:6" s="15" customFormat="1" ht="15" customHeight="1">
      <c r="A119" s="2"/>
      <c r="E119" s="2"/>
      <c r="F119" s="2"/>
    </row>
    <row r="120" spans="1:6" s="15" customFormat="1" ht="15" customHeight="1">
      <c r="A120" s="2"/>
      <c r="E120" s="2"/>
      <c r="F120" s="2"/>
    </row>
    <row r="121" spans="1:6" s="15" customFormat="1" ht="15" customHeight="1">
      <c r="A121" s="2"/>
      <c r="E121" s="2"/>
      <c r="F121" s="2"/>
    </row>
    <row r="122" spans="1:6" s="15" customFormat="1" ht="15" customHeight="1">
      <c r="A122" s="2"/>
      <c r="E122" s="2"/>
      <c r="F122" s="2"/>
    </row>
    <row r="123" spans="1:6" s="15" customFormat="1" ht="15" customHeight="1">
      <c r="A123" s="2"/>
      <c r="E123" s="2"/>
      <c r="F123" s="2"/>
    </row>
    <row r="124" spans="1:6" s="15" customFormat="1" ht="15" customHeight="1">
      <c r="A124" s="2"/>
      <c r="E124" s="2"/>
      <c r="F124" s="2"/>
    </row>
    <row r="125" spans="1:6" s="15" customFormat="1" ht="15" customHeight="1">
      <c r="A125" s="2"/>
      <c r="E125" s="2"/>
      <c r="F125" s="2"/>
    </row>
    <row r="126" spans="1:6" s="15" customFormat="1" ht="15" customHeight="1">
      <c r="A126" s="2"/>
      <c r="E126" s="2"/>
      <c r="F126" s="2"/>
    </row>
    <row r="127" spans="1:6" s="15" customFormat="1" ht="15" customHeight="1">
      <c r="A127" s="2"/>
      <c r="E127" s="2"/>
      <c r="F127" s="2"/>
    </row>
    <row r="128" spans="1:6" s="15" customFormat="1" ht="15" customHeight="1">
      <c r="A128" s="2"/>
      <c r="E128" s="2"/>
      <c r="F128" s="2"/>
    </row>
    <row r="129" spans="1:6" s="15" customFormat="1" ht="15" customHeight="1">
      <c r="A129" s="2"/>
      <c r="E129" s="2"/>
      <c r="F129" s="2"/>
    </row>
    <row r="130" spans="1:6" s="15" customFormat="1" ht="15" customHeight="1">
      <c r="A130" s="2"/>
      <c r="E130" s="2"/>
      <c r="F130" s="2"/>
    </row>
    <row r="131" spans="1:6" s="15" customFormat="1" ht="15" customHeight="1">
      <c r="A131" s="2"/>
      <c r="E131" s="2"/>
      <c r="F131" s="2"/>
    </row>
    <row r="132" spans="1:6" s="15" customFormat="1" ht="15" customHeight="1">
      <c r="A132" s="2"/>
      <c r="E132" s="2"/>
      <c r="F132" s="2"/>
    </row>
    <row r="133" spans="1:6" s="15" customFormat="1" ht="15" customHeight="1">
      <c r="A133" s="2"/>
      <c r="E133" s="2"/>
      <c r="F133" s="2"/>
    </row>
    <row r="134" spans="1:6" s="15" customFormat="1" ht="15" customHeight="1">
      <c r="A134" s="2"/>
      <c r="E134" s="2"/>
      <c r="F134" s="2"/>
    </row>
    <row r="135" spans="1:6" s="15" customFormat="1" ht="15" customHeight="1">
      <c r="A135" s="2"/>
      <c r="E135" s="2"/>
      <c r="F135" s="2"/>
    </row>
    <row r="136" spans="1:6" s="15" customFormat="1" ht="15" customHeight="1">
      <c r="A136" s="2"/>
      <c r="E136" s="2"/>
      <c r="F136" s="2"/>
    </row>
    <row r="137" spans="1:6" s="15" customFormat="1" ht="15" customHeight="1">
      <c r="A137" s="2"/>
      <c r="E137" s="2"/>
      <c r="F137" s="2"/>
    </row>
  </sheetData>
  <sheetProtection/>
  <mergeCells count="18">
    <mergeCell ref="A36:E36"/>
    <mergeCell ref="A6:A7"/>
    <mergeCell ref="B6:B7"/>
    <mergeCell ref="A41:A42"/>
    <mergeCell ref="B41:B42"/>
    <mergeCell ref="C41:C42"/>
    <mergeCell ref="D41:D42"/>
    <mergeCell ref="E41:E42"/>
    <mergeCell ref="F6:F7"/>
    <mergeCell ref="F41:F42"/>
    <mergeCell ref="C6:C7"/>
    <mergeCell ref="D6:D7"/>
    <mergeCell ref="A1:E1"/>
    <mergeCell ref="A3:E3"/>
    <mergeCell ref="A4:E4"/>
    <mergeCell ref="A38:E38"/>
    <mergeCell ref="A39:E39"/>
    <mergeCell ref="E6:E7"/>
  </mergeCells>
  <printOptions/>
  <pageMargins left="0.15748031496062992" right="0.15748031496062992" top="0.2362204724409449" bottom="0.2755905511811024" header="0.2362204724409449" footer="0.15748031496062992"/>
  <pageSetup fitToHeight="2" horizontalDpi="600" verticalDpi="600" orientation="portrait" paperSize="9" r:id="rId1"/>
  <rowBreaks count="1" manualBreakCount="1">
    <brk id="3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view="pageBreakPreview" zoomScaleSheetLayoutView="100" zoomScalePageLayoutView="0" workbookViewId="0" topLeftCell="A54">
      <selection activeCell="D54" sqref="D54"/>
    </sheetView>
  </sheetViews>
  <sheetFormatPr defaultColWidth="9.00390625" defaultRowHeight="12.75"/>
  <cols>
    <col min="1" max="1" width="4.75390625" style="93" customWidth="1"/>
    <col min="2" max="2" width="6.75390625" style="16" customWidth="1"/>
    <col min="3" max="3" width="25.25390625" style="16" customWidth="1"/>
    <col min="4" max="4" width="38.00390625" style="16" customWidth="1"/>
    <col min="5" max="7" width="9.875" style="16" hidden="1" customWidth="1"/>
    <col min="8" max="9" width="11.625" style="93" customWidth="1"/>
    <col min="10" max="16384" width="9.125" style="16" customWidth="1"/>
  </cols>
  <sheetData>
    <row r="1" spans="1:9" ht="18.75">
      <c r="A1" s="178" t="s">
        <v>26</v>
      </c>
      <c r="B1" s="178"/>
      <c r="C1" s="178"/>
      <c r="D1" s="178"/>
      <c r="E1" s="178"/>
      <c r="F1" s="178"/>
      <c r="G1" s="178"/>
      <c r="H1" s="178"/>
      <c r="I1" s="178"/>
    </row>
    <row r="2" spans="8:9" ht="12.75">
      <c r="H2" s="170" t="s">
        <v>71</v>
      </c>
      <c r="I2" s="170"/>
    </row>
    <row r="3" spans="1:9" ht="17.25" customHeight="1">
      <c r="A3" s="171" t="s">
        <v>60</v>
      </c>
      <c r="B3" s="171"/>
      <c r="C3" s="171"/>
      <c r="D3" s="171"/>
      <c r="E3" s="171"/>
      <c r="F3" s="171"/>
      <c r="G3" s="171"/>
      <c r="H3" s="171"/>
      <c r="I3" s="171"/>
    </row>
    <row r="4" spans="1:9" ht="17.25" customHeight="1">
      <c r="A4" s="171" t="s">
        <v>36</v>
      </c>
      <c r="B4" s="171"/>
      <c r="C4" s="171"/>
      <c r="D4" s="171"/>
      <c r="E4" s="171"/>
      <c r="F4" s="171"/>
      <c r="G4" s="171"/>
      <c r="H4" s="171"/>
      <c r="I4" s="171"/>
    </row>
    <row r="5" spans="1:9" ht="16.5" customHeight="1">
      <c r="A5" s="106"/>
      <c r="B5" s="106"/>
      <c r="C5" s="106"/>
      <c r="D5" s="111" t="s">
        <v>91</v>
      </c>
      <c r="E5" s="125" t="s">
        <v>486</v>
      </c>
      <c r="F5" s="111"/>
      <c r="G5" s="111"/>
      <c r="H5" s="179"/>
      <c r="I5" s="179"/>
    </row>
    <row r="6" spans="1:9" s="2" customFormat="1" ht="15" customHeight="1">
      <c r="A6" s="157" t="s">
        <v>17</v>
      </c>
      <c r="B6" s="157" t="s">
        <v>35</v>
      </c>
      <c r="C6" s="157" t="s">
        <v>19</v>
      </c>
      <c r="D6" s="157" t="s">
        <v>18</v>
      </c>
      <c r="E6" s="173" t="s">
        <v>104</v>
      </c>
      <c r="F6" s="174"/>
      <c r="G6" s="175"/>
      <c r="H6" s="157" t="s">
        <v>21</v>
      </c>
      <c r="I6" s="157" t="s">
        <v>23</v>
      </c>
    </row>
    <row r="7" spans="1:9" s="2" customFormat="1" ht="18" customHeight="1">
      <c r="A7" s="157"/>
      <c r="B7" s="157"/>
      <c r="C7" s="157"/>
      <c r="D7" s="157"/>
      <c r="E7" s="3">
        <v>1</v>
      </c>
      <c r="F7" s="3">
        <v>2</v>
      </c>
      <c r="G7" s="3">
        <v>3</v>
      </c>
      <c r="H7" s="157"/>
      <c r="I7" s="157"/>
    </row>
    <row r="8" spans="1:9" s="15" customFormat="1" ht="15" customHeight="1">
      <c r="A8" s="3">
        <v>1</v>
      </c>
      <c r="B8" s="61">
        <v>375</v>
      </c>
      <c r="C8" s="91" t="str">
        <f>VLOOKUP(B8,'База ГТО'!$A$6:$C$280,2,FALSE)</f>
        <v>Варламова Анна</v>
      </c>
      <c r="D8" s="91" t="str">
        <f>VLOOKUP(B8,'База ГТО'!$A$6:$C$280,3,FALSE)</f>
        <v>Правительство</v>
      </c>
      <c r="E8" s="91"/>
      <c r="F8" s="91"/>
      <c r="G8" s="91"/>
      <c r="H8" s="3">
        <v>230</v>
      </c>
      <c r="I8" s="3">
        <v>1</v>
      </c>
    </row>
    <row r="9" spans="1:9" s="15" customFormat="1" ht="15" customHeight="1">
      <c r="A9" s="3">
        <v>24</v>
      </c>
      <c r="B9" s="102">
        <v>111</v>
      </c>
      <c r="C9" s="91" t="str">
        <f>VLOOKUP(B9,'База ГТО'!$A$6:$C$280,2,FALSE)</f>
        <v>Ухабова Алина</v>
      </c>
      <c r="D9" s="91" t="str">
        <f>VLOOKUP(B9,'База ГТО'!$A$6:$C$280,3,FALSE)</f>
        <v>Мин-во физ.культуры и спорта</v>
      </c>
      <c r="E9" s="91"/>
      <c r="F9" s="91"/>
      <c r="G9" s="91"/>
      <c r="H9" s="3">
        <v>229</v>
      </c>
      <c r="I9" s="3">
        <v>2</v>
      </c>
    </row>
    <row r="10" spans="1:9" s="15" customFormat="1" ht="15" customHeight="1">
      <c r="A10" s="3">
        <v>2</v>
      </c>
      <c r="B10" s="61">
        <v>377</v>
      </c>
      <c r="C10" s="91" t="str">
        <f>VLOOKUP(B10,'База ГТО'!$A$6:$C$280,2,FALSE)</f>
        <v>Красилова Галина</v>
      </c>
      <c r="D10" s="91" t="str">
        <f>VLOOKUP(B10,'База ГТО'!$A$6:$C$280,3,FALSE)</f>
        <v>Правительство</v>
      </c>
      <c r="E10" s="91"/>
      <c r="F10" s="91"/>
      <c r="G10" s="91"/>
      <c r="H10" s="3">
        <v>220</v>
      </c>
      <c r="I10" s="3">
        <v>3</v>
      </c>
    </row>
    <row r="11" spans="1:9" s="15" customFormat="1" ht="15" customHeight="1">
      <c r="A11" s="3">
        <v>23</v>
      </c>
      <c r="B11" s="61">
        <v>108</v>
      </c>
      <c r="C11" s="91" t="str">
        <f>VLOOKUP(B11,'База ГТО'!$A$6:$C$280,2,FALSE)</f>
        <v>Куприянова Анна</v>
      </c>
      <c r="D11" s="91" t="str">
        <f>VLOOKUP(B11,'База ГТО'!$A$6:$C$280,3,FALSE)</f>
        <v>Мин-во физ.культуры и спорта</v>
      </c>
      <c r="E11" s="91"/>
      <c r="F11" s="91"/>
      <c r="G11" s="91"/>
      <c r="H11" s="3">
        <v>220</v>
      </c>
      <c r="I11" s="3">
        <v>3</v>
      </c>
    </row>
    <row r="12" spans="1:9" s="15" customFormat="1" ht="15" customHeight="1">
      <c r="A12" s="3">
        <v>25</v>
      </c>
      <c r="B12" s="61">
        <v>367</v>
      </c>
      <c r="C12" s="91" t="str">
        <f>VLOOKUP(B12,'База ГТО'!$A$6:$C$280,2,FALSE)</f>
        <v>Катышева Татьяна</v>
      </c>
      <c r="D12" s="91" t="str">
        <f>VLOOKUP(B12,'База ГТО'!$A$6:$C$280,3,FALSE)</f>
        <v>Управ-ие общ.безопасности и обесп.дея-ти мировых судей</v>
      </c>
      <c r="E12" s="91"/>
      <c r="F12" s="91"/>
      <c r="G12" s="91"/>
      <c r="H12" s="3">
        <v>210</v>
      </c>
      <c r="I12" s="3">
        <v>5</v>
      </c>
    </row>
    <row r="13" spans="1:9" s="15" customFormat="1" ht="15" customHeight="1">
      <c r="A13" s="3">
        <v>28</v>
      </c>
      <c r="B13" s="61">
        <v>398</v>
      </c>
      <c r="C13" s="91" t="str">
        <f>VLOOKUP(B13,'База ГТО'!$A$6:$C$280,2,FALSE)</f>
        <v>Игнатьева Елена</v>
      </c>
      <c r="D13" s="91" t="str">
        <f>VLOOKUP(B13,'База ГТО'!$A$6:$C$280,3,FALSE)</f>
        <v>Управ-ие госжилстройинспекции</v>
      </c>
      <c r="E13" s="91"/>
      <c r="F13" s="91"/>
      <c r="G13" s="91"/>
      <c r="H13" s="3">
        <v>210</v>
      </c>
      <c r="I13" s="3">
        <v>5</v>
      </c>
    </row>
    <row r="14" spans="1:9" s="15" customFormat="1" ht="15" customHeight="1">
      <c r="A14" s="3">
        <v>31</v>
      </c>
      <c r="B14" s="61">
        <v>17</v>
      </c>
      <c r="C14" s="91" t="str">
        <f>VLOOKUP(B14,'База ГТО'!$A$6:$C$280,2,FALSE)</f>
        <v>Коробова Наталья</v>
      </c>
      <c r="D14" s="91" t="str">
        <f>VLOOKUP(B14,'База ГТО'!$A$6:$C$280,3,FALSE)</f>
        <v>Управ-ие по регулированию КС и закупкам</v>
      </c>
      <c r="E14" s="91"/>
      <c r="F14" s="91"/>
      <c r="G14" s="91"/>
      <c r="H14" s="3">
        <v>210</v>
      </c>
      <c r="I14" s="3">
        <v>5</v>
      </c>
    </row>
    <row r="15" spans="1:9" s="15" customFormat="1" ht="15" customHeight="1">
      <c r="A15" s="3">
        <v>4</v>
      </c>
      <c r="B15" s="61">
        <v>353</v>
      </c>
      <c r="C15" s="91" t="str">
        <f>VLOOKUP(B15,'База ГТО'!$A$6:$C$280,2,FALSE)</f>
        <v>Давыдова Елена</v>
      </c>
      <c r="D15" s="91" t="str">
        <f>VLOOKUP(B15,'База ГТО'!$A$6:$C$280,3,FALSE)</f>
        <v>Мин-во сельского хозяйства</v>
      </c>
      <c r="E15" s="91"/>
      <c r="F15" s="91"/>
      <c r="G15" s="91"/>
      <c r="H15" s="3">
        <v>200</v>
      </c>
      <c r="I15" s="3">
        <v>8</v>
      </c>
    </row>
    <row r="16" spans="1:9" s="15" customFormat="1" ht="15" customHeight="1">
      <c r="A16" s="3">
        <v>18</v>
      </c>
      <c r="B16" s="61">
        <v>106</v>
      </c>
      <c r="C16" s="91" t="str">
        <f>VLOOKUP(B16,'База ГТО'!$A$6:$C$280,2,FALSE)</f>
        <v>Климова Татьяна</v>
      </c>
      <c r="D16" s="91" t="str">
        <f>VLOOKUP(B16,'База ГТО'!$A$6:$C$280,3,FALSE)</f>
        <v>Мин-во лесного,охотн. хоз-ва и природопольз.</v>
      </c>
      <c r="E16" s="91"/>
      <c r="F16" s="91"/>
      <c r="G16" s="91"/>
      <c r="H16" s="3">
        <v>198</v>
      </c>
      <c r="I16" s="3">
        <v>9</v>
      </c>
    </row>
    <row r="17" spans="1:9" s="15" customFormat="1" ht="15" customHeight="1">
      <c r="A17" s="3">
        <v>17</v>
      </c>
      <c r="B17" s="102">
        <v>105</v>
      </c>
      <c r="C17" s="91" t="str">
        <f>VLOOKUP(B17,'База ГТО'!$A$6:$C$280,2,FALSE)</f>
        <v>Яцук Ольга</v>
      </c>
      <c r="D17" s="91" t="str">
        <f>VLOOKUP(B17,'База ГТО'!$A$6:$C$280,3,FALSE)</f>
        <v>Мин-во лесного,охотн. хоз-ва и природопольз.</v>
      </c>
      <c r="E17" s="91"/>
      <c r="F17" s="91"/>
      <c r="G17" s="91"/>
      <c r="H17" s="3">
        <v>196</v>
      </c>
      <c r="I17" s="3">
        <v>10</v>
      </c>
    </row>
    <row r="18" spans="1:9" s="15" customFormat="1" ht="15" customHeight="1">
      <c r="A18" s="3">
        <v>21</v>
      </c>
      <c r="B18" s="61">
        <v>13</v>
      </c>
      <c r="C18" s="91" t="str">
        <f>VLOOKUP(B18,'База ГТО'!$A$6:$C$280,2,FALSE)</f>
        <v>Куликова Екатерина</v>
      </c>
      <c r="D18" s="91" t="str">
        <f>VLOOKUP(B18,'База ГТО'!$A$6:$C$280,3,FALSE)</f>
        <v>Мин-во промышл.,разв. предпр-ва, инновац.политики и информатизации</v>
      </c>
      <c r="E18" s="91"/>
      <c r="F18" s="91"/>
      <c r="G18" s="91"/>
      <c r="H18" s="3">
        <v>195</v>
      </c>
      <c r="I18" s="3">
        <v>11</v>
      </c>
    </row>
    <row r="19" spans="1:9" s="15" customFormat="1" ht="15" customHeight="1">
      <c r="A19" s="3">
        <v>30</v>
      </c>
      <c r="B19" s="102">
        <v>345</v>
      </c>
      <c r="C19" s="91" t="str">
        <f>VLOOKUP(B19,'База ГТО'!$A$6:$C$280,2,FALSE)</f>
        <v>Левина Наталья</v>
      </c>
      <c r="D19" s="91" t="str">
        <f>VLOOKUP(B19,'База ГТО'!$A$6:$C$280,3,FALSE)</f>
        <v>Законодательное Собрание</v>
      </c>
      <c r="E19" s="91"/>
      <c r="F19" s="91"/>
      <c r="G19" s="91"/>
      <c r="H19" s="3">
        <v>195</v>
      </c>
      <c r="I19" s="3">
        <v>11</v>
      </c>
    </row>
    <row r="20" spans="1:9" s="15" customFormat="1" ht="15" customHeight="1">
      <c r="A20" s="3">
        <v>3</v>
      </c>
      <c r="B20" s="102">
        <v>356</v>
      </c>
      <c r="C20" s="91" t="str">
        <f>VLOOKUP(B20,'База ГТО'!$A$6:$C$280,2,FALSE)</f>
        <v>Полецкая Анна</v>
      </c>
      <c r="D20" s="91" t="str">
        <f>VLOOKUP(B20,'База ГТО'!$A$6:$C$280,3,FALSE)</f>
        <v>Мин-во сельского хозяйства</v>
      </c>
      <c r="E20" s="91"/>
      <c r="F20" s="91"/>
      <c r="G20" s="91"/>
      <c r="H20" s="3">
        <v>190</v>
      </c>
      <c r="I20" s="3">
        <v>13</v>
      </c>
    </row>
    <row r="21" spans="1:9" s="15" customFormat="1" ht="15" customHeight="1">
      <c r="A21" s="3">
        <v>5</v>
      </c>
      <c r="B21" s="3">
        <v>359</v>
      </c>
      <c r="C21" s="91" t="str">
        <f>VLOOKUP(B21,'База ГТО'!$A$6:$C$280,2,FALSE)</f>
        <v>Бараева Марьям</v>
      </c>
      <c r="D21" s="91" t="str">
        <f>VLOOKUP(B21,'База ГТО'!$A$6:$C$280,3,FALSE)</f>
        <v>Мин-во экономики</v>
      </c>
      <c r="E21" s="91"/>
      <c r="F21" s="91"/>
      <c r="G21" s="91"/>
      <c r="H21" s="3">
        <v>190</v>
      </c>
      <c r="I21" s="3">
        <v>13</v>
      </c>
    </row>
    <row r="22" spans="1:9" s="15" customFormat="1" ht="15" customHeight="1">
      <c r="A22" s="3">
        <v>6</v>
      </c>
      <c r="B22" s="3">
        <v>360</v>
      </c>
      <c r="C22" s="91" t="str">
        <f>VLOOKUP(B22,'База ГТО'!$A$6:$C$280,2,FALSE)</f>
        <v>Бычкова Мария</v>
      </c>
      <c r="D22" s="91" t="str">
        <f>VLOOKUP(B22,'База ГТО'!$A$6:$C$280,3,FALSE)</f>
        <v>Мин-во экономики</v>
      </c>
      <c r="E22" s="91"/>
      <c r="F22" s="91"/>
      <c r="G22" s="91"/>
      <c r="H22" s="3">
        <v>189</v>
      </c>
      <c r="I22" s="3">
        <v>15</v>
      </c>
    </row>
    <row r="23" spans="1:9" s="15" customFormat="1" ht="15" customHeight="1">
      <c r="A23" s="3">
        <v>10</v>
      </c>
      <c r="B23" s="61">
        <v>383</v>
      </c>
      <c r="C23" s="91" t="str">
        <f>VLOOKUP(B23,'База ГТО'!$A$6:$C$280,2,FALSE)</f>
        <v>Фаюстова Мария</v>
      </c>
      <c r="D23" s="91" t="str">
        <f>VLOOKUP(B23,'База ГТО'!$A$6:$C$280,3,FALSE)</f>
        <v>Мин-во здравоохранения</v>
      </c>
      <c r="E23" s="91"/>
      <c r="F23" s="91"/>
      <c r="G23" s="91"/>
      <c r="H23" s="3">
        <v>187</v>
      </c>
      <c r="I23" s="3">
        <v>16</v>
      </c>
    </row>
    <row r="24" spans="1:9" s="15" customFormat="1" ht="15" customHeight="1">
      <c r="A24" s="3">
        <v>9</v>
      </c>
      <c r="B24" s="61">
        <v>382</v>
      </c>
      <c r="C24" s="91" t="str">
        <f>VLOOKUP(B24,'База ГТО'!$A$6:$C$280,2,FALSE)</f>
        <v>Акишина Елена</v>
      </c>
      <c r="D24" s="91" t="str">
        <f>VLOOKUP(B24,'База ГТО'!$A$6:$C$280,3,FALSE)</f>
        <v>Мин-во здравоохранения</v>
      </c>
      <c r="E24" s="91"/>
      <c r="F24" s="91"/>
      <c r="G24" s="91"/>
      <c r="H24" s="3">
        <v>184</v>
      </c>
      <c r="I24" s="3">
        <v>17</v>
      </c>
    </row>
    <row r="25" spans="1:9" s="15" customFormat="1" ht="15" customHeight="1">
      <c r="A25" s="3">
        <v>12</v>
      </c>
      <c r="B25" s="61">
        <v>340</v>
      </c>
      <c r="C25" s="91" t="str">
        <f>VLOOKUP(B25,'База ГТО'!$A$6:$C$280,2,FALSE)</f>
        <v>Еремина Вероника</v>
      </c>
      <c r="D25" s="91" t="str">
        <f>VLOOKUP(B25,'База ГТО'!$A$6:$C$280,3,FALSE)</f>
        <v>Мин-во образования</v>
      </c>
      <c r="E25" s="91"/>
      <c r="F25" s="91"/>
      <c r="G25" s="91"/>
      <c r="H25" s="3">
        <v>183</v>
      </c>
      <c r="I25" s="3">
        <v>18</v>
      </c>
    </row>
    <row r="26" spans="1:9" s="15" customFormat="1" ht="15" customHeight="1">
      <c r="A26" s="3">
        <v>11</v>
      </c>
      <c r="B26" s="102">
        <v>339</v>
      </c>
      <c r="C26" s="91" t="str">
        <f>VLOOKUP(B26,'База ГТО'!$A$6:$C$280,2,FALSE)</f>
        <v>Викторова Надежда</v>
      </c>
      <c r="D26" s="91" t="str">
        <f>VLOOKUP(B26,'База ГТО'!$A$6:$C$280,3,FALSE)</f>
        <v>Мин-во образования</v>
      </c>
      <c r="E26" s="91"/>
      <c r="F26" s="91"/>
      <c r="G26" s="91"/>
      <c r="H26" s="3">
        <v>180</v>
      </c>
      <c r="I26" s="3">
        <v>19</v>
      </c>
    </row>
    <row r="27" spans="1:9" s="15" customFormat="1" ht="15" customHeight="1">
      <c r="A27" s="3">
        <v>16</v>
      </c>
      <c r="B27" s="61">
        <v>393</v>
      </c>
      <c r="C27" s="91" t="str">
        <f>VLOOKUP(B27,'База ГТО'!$A$6:$C$280,2,FALSE)</f>
        <v>Ионова Любовь</v>
      </c>
      <c r="D27" s="91" t="str">
        <f>VLOOKUP(B27,'База ГТО'!$A$6:$C$280,3,FALSE)</f>
        <v>Мин-во ЖКХ и гр.защиты населения</v>
      </c>
      <c r="E27" s="91"/>
      <c r="F27" s="91"/>
      <c r="G27" s="91"/>
      <c r="H27" s="3">
        <v>180</v>
      </c>
      <c r="I27" s="3">
        <v>19</v>
      </c>
    </row>
    <row r="28" spans="1:9" s="15" customFormat="1" ht="26.25" customHeight="1">
      <c r="A28" s="3">
        <v>14</v>
      </c>
      <c r="B28" s="61">
        <v>385</v>
      </c>
      <c r="C28" s="91" t="str">
        <f>VLOOKUP(B28,'База ГТО'!$A$6:$C$280,2,FALSE)</f>
        <v>Спиридонова Виктория</v>
      </c>
      <c r="D28" s="91" t="str">
        <f>VLOOKUP(B28,'База ГТО'!$A$6:$C$280,3,FALSE)</f>
        <v>Департамент информац-ой политики и СМИ</v>
      </c>
      <c r="E28" s="91"/>
      <c r="F28" s="91"/>
      <c r="G28" s="91"/>
      <c r="H28" s="3">
        <v>178</v>
      </c>
      <c r="I28" s="3">
        <v>21</v>
      </c>
    </row>
    <row r="29" spans="1:9" s="15" customFormat="1" ht="26.25" customHeight="1">
      <c r="A29" s="3">
        <v>15</v>
      </c>
      <c r="B29" s="61">
        <v>392</v>
      </c>
      <c r="C29" s="91" t="str">
        <f>VLOOKUP(B29,'База ГТО'!$A$6:$C$280,2,FALSE)</f>
        <v>Алексанова Екатерина</v>
      </c>
      <c r="D29" s="91" t="str">
        <f>VLOOKUP(B29,'База ГТО'!$A$6:$C$280,3,FALSE)</f>
        <v>Мин-во ЖКХ и гр.защиты населения</v>
      </c>
      <c r="E29" s="91"/>
      <c r="F29" s="91"/>
      <c r="G29" s="91"/>
      <c r="H29" s="3">
        <v>175</v>
      </c>
      <c r="I29" s="3">
        <v>22</v>
      </c>
    </row>
    <row r="30" spans="1:9" s="15" customFormat="1" ht="15" customHeight="1">
      <c r="A30" s="3">
        <v>29</v>
      </c>
      <c r="B30" s="61">
        <v>344</v>
      </c>
      <c r="C30" s="91" t="str">
        <f>VLOOKUP(B30,'База ГТО'!$A$6:$C$280,2,FALSE)</f>
        <v>Емельянова Светлана</v>
      </c>
      <c r="D30" s="91" t="str">
        <f>VLOOKUP(B30,'База ГТО'!$A$6:$C$280,3,FALSE)</f>
        <v>Законодательное Собрание</v>
      </c>
      <c r="E30" s="91"/>
      <c r="F30" s="91"/>
      <c r="G30" s="91"/>
      <c r="H30" s="3">
        <v>175</v>
      </c>
      <c r="I30" s="3">
        <v>22</v>
      </c>
    </row>
    <row r="31" spans="1:9" s="15" customFormat="1" ht="15" customHeight="1">
      <c r="A31" s="3">
        <v>26</v>
      </c>
      <c r="B31" s="61">
        <v>204</v>
      </c>
      <c r="C31" s="91" t="str">
        <f>VLOOKUP(B31,'База ГТО'!$A$6:$C$280,2,FALSE)</f>
        <v>Кальманова Елена</v>
      </c>
      <c r="D31" s="91" t="str">
        <f>VLOOKUP(B31,'База ГТО'!$A$6:$C$280,3,FALSE)</f>
        <v>Управ-ие общ.безопасности и обесп.дея-ти мировых судей</v>
      </c>
      <c r="E31" s="91"/>
      <c r="F31" s="91"/>
      <c r="G31" s="91"/>
      <c r="H31" s="3">
        <v>174</v>
      </c>
      <c r="I31" s="3">
        <v>24</v>
      </c>
    </row>
    <row r="32" spans="1:9" s="15" customFormat="1" ht="27" customHeight="1">
      <c r="A32" s="3">
        <v>27</v>
      </c>
      <c r="B32" s="61">
        <v>401</v>
      </c>
      <c r="C32" s="91" t="str">
        <f>VLOOKUP(B32,'База ГТО'!$A$6:$C$280,2,FALSE)</f>
        <v>Трошина Ирина</v>
      </c>
      <c r="D32" s="91" t="str">
        <f>VLOOKUP(B32,'База ГТО'!$A$6:$C$280,3,FALSE)</f>
        <v>Управ-ие госжилстройинспекции</v>
      </c>
      <c r="E32" s="91"/>
      <c r="F32" s="91"/>
      <c r="G32" s="91"/>
      <c r="H32" s="3">
        <v>170</v>
      </c>
      <c r="I32" s="3">
        <v>25</v>
      </c>
    </row>
    <row r="33" spans="1:9" s="15" customFormat="1" ht="27" customHeight="1">
      <c r="A33" s="3">
        <v>13</v>
      </c>
      <c r="B33" s="61">
        <v>387</v>
      </c>
      <c r="C33" s="91" t="str">
        <f>VLOOKUP(B33,'База ГТО'!$A$6:$C$280,2,FALSE)</f>
        <v>Вишнякова Олеся</v>
      </c>
      <c r="D33" s="91" t="str">
        <f>VLOOKUP(B33,'База ГТО'!$A$6:$C$280,3,FALSE)</f>
        <v>Департамент информац-ой политики и СМИ</v>
      </c>
      <c r="E33" s="91"/>
      <c r="F33" s="91"/>
      <c r="G33" s="91"/>
      <c r="H33" s="3">
        <v>152</v>
      </c>
      <c r="I33" s="3">
        <v>26</v>
      </c>
    </row>
    <row r="34" spans="1:9" s="15" customFormat="1" ht="15" customHeight="1">
      <c r="A34" s="3">
        <v>32</v>
      </c>
      <c r="B34" s="61">
        <v>18</v>
      </c>
      <c r="C34" s="91" t="str">
        <f>VLOOKUP(B34,'База ГТО'!$A$6:$C$280,2,FALSE)</f>
        <v>Волкова Алена</v>
      </c>
      <c r="D34" s="91" t="str">
        <f>VLOOKUP(B34,'База ГТО'!$A$6:$C$280,3,FALSE)</f>
        <v>Управ-ие по регулированию КС и закупкам</v>
      </c>
      <c r="E34" s="91"/>
      <c r="F34" s="91"/>
      <c r="G34" s="91"/>
      <c r="H34" s="3">
        <v>147</v>
      </c>
      <c r="I34" s="3">
        <v>27</v>
      </c>
    </row>
    <row r="35" spans="1:9" s="15" customFormat="1" ht="15" customHeight="1">
      <c r="A35" s="3">
        <v>22</v>
      </c>
      <c r="B35" s="61">
        <v>12</v>
      </c>
      <c r="C35" s="91" t="str">
        <f>VLOOKUP(B35,'База ГТО'!$A$6:$C$280,2,FALSE)</f>
        <v>Осипова Надежда</v>
      </c>
      <c r="D35" s="91" t="str">
        <f>VLOOKUP(B35,'База ГТО'!$A$6:$C$280,3,FALSE)</f>
        <v>Мин-во промышл.,разв. предпр-ва, инновац.политики и информатизации</v>
      </c>
      <c r="E35" s="91"/>
      <c r="F35" s="91"/>
      <c r="G35" s="91"/>
      <c r="H35" s="3">
        <v>145</v>
      </c>
      <c r="I35" s="3">
        <v>28</v>
      </c>
    </row>
    <row r="36" spans="1:9" ht="18.75">
      <c r="A36" s="178" t="s">
        <v>26</v>
      </c>
      <c r="B36" s="178"/>
      <c r="C36" s="178"/>
      <c r="D36" s="178"/>
      <c r="E36" s="178"/>
      <c r="F36" s="178"/>
      <c r="G36" s="178"/>
      <c r="H36" s="178"/>
      <c r="I36" s="178"/>
    </row>
    <row r="37" spans="8:9" ht="12.75">
      <c r="H37" s="170" t="s">
        <v>71</v>
      </c>
      <c r="I37" s="170"/>
    </row>
    <row r="38" spans="1:9" ht="17.25" customHeight="1">
      <c r="A38" s="171" t="s">
        <v>61</v>
      </c>
      <c r="B38" s="171"/>
      <c r="C38" s="171"/>
      <c r="D38" s="171"/>
      <c r="E38" s="171"/>
      <c r="F38" s="171"/>
      <c r="G38" s="171"/>
      <c r="H38" s="171"/>
      <c r="I38" s="171"/>
    </row>
    <row r="39" spans="1:9" ht="17.25" customHeight="1">
      <c r="A39" s="171" t="s">
        <v>38</v>
      </c>
      <c r="B39" s="171"/>
      <c r="C39" s="171"/>
      <c r="D39" s="171"/>
      <c r="E39" s="171"/>
      <c r="F39" s="171"/>
      <c r="G39" s="171"/>
      <c r="H39" s="171"/>
      <c r="I39" s="171"/>
    </row>
    <row r="40" spans="1:9" ht="17.25" customHeight="1">
      <c r="A40" s="106"/>
      <c r="B40" s="106"/>
      <c r="C40" s="106"/>
      <c r="D40" s="111" t="s">
        <v>91</v>
      </c>
      <c r="E40" s="125" t="s">
        <v>486</v>
      </c>
      <c r="F40" s="111"/>
      <c r="G40" s="111"/>
      <c r="H40" s="180"/>
      <c r="I40" s="180"/>
    </row>
    <row r="41" spans="1:9" s="2" customFormat="1" ht="14.25" customHeight="1">
      <c r="A41" s="157" t="s">
        <v>17</v>
      </c>
      <c r="B41" s="157" t="s">
        <v>35</v>
      </c>
      <c r="C41" s="157" t="s">
        <v>19</v>
      </c>
      <c r="D41" s="157" t="s">
        <v>18</v>
      </c>
      <c r="E41" s="173" t="s">
        <v>104</v>
      </c>
      <c r="F41" s="174"/>
      <c r="G41" s="175"/>
      <c r="H41" s="157" t="s">
        <v>92</v>
      </c>
      <c r="I41" s="157" t="s">
        <v>23</v>
      </c>
    </row>
    <row r="42" spans="1:9" s="2" customFormat="1" ht="15" customHeight="1">
      <c r="A42" s="157"/>
      <c r="B42" s="157"/>
      <c r="C42" s="157"/>
      <c r="D42" s="157"/>
      <c r="E42" s="3">
        <v>1</v>
      </c>
      <c r="F42" s="3">
        <v>2</v>
      </c>
      <c r="G42" s="3">
        <v>3</v>
      </c>
      <c r="H42" s="157"/>
      <c r="I42" s="157"/>
    </row>
    <row r="43" spans="1:9" s="15" customFormat="1" ht="15" customHeight="1">
      <c r="A43" s="3">
        <v>15</v>
      </c>
      <c r="B43" s="3">
        <v>394</v>
      </c>
      <c r="C43" s="91" t="str">
        <f>VLOOKUP(B43,'База ГТО'!$A$6:$C$280,2,FALSE)</f>
        <v>Грядунов Максим</v>
      </c>
      <c r="D43" s="91" t="str">
        <f>VLOOKUP(B43,'База ГТО'!$A$6:$C$280,3,FALSE)</f>
        <v>Мин-во ЖКХ и гр.защиты населения</v>
      </c>
      <c r="E43" s="91"/>
      <c r="F43" s="91"/>
      <c r="G43" s="91"/>
      <c r="H43" s="3">
        <v>273</v>
      </c>
      <c r="I43" s="3">
        <v>1</v>
      </c>
    </row>
    <row r="44" spans="1:9" s="15" customFormat="1" ht="15" customHeight="1">
      <c r="A44" s="3">
        <v>6</v>
      </c>
      <c r="B44" s="3">
        <v>361</v>
      </c>
      <c r="C44" s="91" t="str">
        <f>VLOOKUP(B44,'База ГТО'!$A$6:$C$280,2,FALSE)</f>
        <v>Мухратов Александр</v>
      </c>
      <c r="D44" s="91" t="str">
        <f>VLOOKUP(B44,'База ГТО'!$A$6:$C$280,3,FALSE)</f>
        <v>Мин-во экономики</v>
      </c>
      <c r="E44" s="91"/>
      <c r="F44" s="91"/>
      <c r="G44" s="91"/>
      <c r="H44" s="3">
        <v>260</v>
      </c>
      <c r="I44" s="3">
        <v>2</v>
      </c>
    </row>
    <row r="45" spans="1:9" s="15" customFormat="1" ht="15" customHeight="1">
      <c r="A45" s="3">
        <v>5</v>
      </c>
      <c r="B45" s="3">
        <v>358</v>
      </c>
      <c r="C45" s="91" t="str">
        <f>VLOOKUP(B45,'База ГТО'!$A$6:$C$280,2,FALSE)</f>
        <v>Исаев Вадим</v>
      </c>
      <c r="D45" s="91" t="str">
        <f>VLOOKUP(B45,'База ГТО'!$A$6:$C$280,3,FALSE)</f>
        <v>Мин-во экономики</v>
      </c>
      <c r="E45" s="91"/>
      <c r="F45" s="91"/>
      <c r="G45" s="91"/>
      <c r="H45" s="3">
        <v>258</v>
      </c>
      <c r="I45" s="3">
        <v>3</v>
      </c>
    </row>
    <row r="46" spans="1:9" s="15" customFormat="1" ht="15" customHeight="1">
      <c r="A46" s="3">
        <v>24</v>
      </c>
      <c r="B46" s="3">
        <v>109</v>
      </c>
      <c r="C46" s="91" t="str">
        <f>VLOOKUP(B46,'База ГТО'!$A$6:$C$280,2,FALSE)</f>
        <v>Никишин Сергей</v>
      </c>
      <c r="D46" s="91" t="str">
        <f>VLOOKUP(B46,'База ГТО'!$A$6:$C$280,3,FALSE)</f>
        <v>Мин-во физ.культуры и спорта</v>
      </c>
      <c r="E46" s="91"/>
      <c r="F46" s="91"/>
      <c r="G46" s="91"/>
      <c r="H46" s="3">
        <v>258</v>
      </c>
      <c r="I46" s="3">
        <v>3</v>
      </c>
    </row>
    <row r="47" spans="1:9" s="15" customFormat="1" ht="15" customHeight="1">
      <c r="A47" s="3">
        <v>16</v>
      </c>
      <c r="B47" s="3">
        <v>395</v>
      </c>
      <c r="C47" s="91" t="str">
        <f>VLOOKUP(B47,'База ГТО'!$A$6:$C$280,2,FALSE)</f>
        <v>Стеклянников Андрей</v>
      </c>
      <c r="D47" s="91" t="str">
        <f>VLOOKUP(B47,'База ГТО'!$A$6:$C$280,3,FALSE)</f>
        <v>Мин-во ЖКХ и гр.защиты населения</v>
      </c>
      <c r="E47" s="91"/>
      <c r="F47" s="91"/>
      <c r="G47" s="91"/>
      <c r="H47" s="3">
        <v>254</v>
      </c>
      <c r="I47" s="3">
        <v>5</v>
      </c>
    </row>
    <row r="48" spans="1:9" s="15" customFormat="1" ht="15" customHeight="1">
      <c r="A48" s="3">
        <v>20</v>
      </c>
      <c r="B48" s="3">
        <v>370</v>
      </c>
      <c r="C48" s="91" t="str">
        <f>VLOOKUP(B48,'База ГТО'!$A$6:$C$280,2,FALSE)</f>
        <v>Шумилов Антон</v>
      </c>
      <c r="D48" s="91" t="str">
        <f>VLOOKUP(B48,'База ГТО'!$A$6:$C$280,3,FALSE)</f>
        <v>Мин-во труда, соц.защиты и демографии</v>
      </c>
      <c r="E48" s="91"/>
      <c r="F48" s="91"/>
      <c r="G48" s="91"/>
      <c r="H48" s="3">
        <v>250</v>
      </c>
      <c r="I48" s="3">
        <v>6</v>
      </c>
    </row>
    <row r="49" spans="1:9" s="15" customFormat="1" ht="15" customHeight="1">
      <c r="A49" s="3">
        <v>18</v>
      </c>
      <c r="B49" s="3">
        <v>104</v>
      </c>
      <c r="C49" s="91" t="str">
        <f>VLOOKUP(B49,'База ГТО'!$A$6:$C$280,2,FALSE)</f>
        <v>Баранов Алексей</v>
      </c>
      <c r="D49" s="91" t="str">
        <f>VLOOKUP(B49,'База ГТО'!$A$6:$C$280,3,FALSE)</f>
        <v>Мин-во лесного,охотн. хоз-ва и природопольз.</v>
      </c>
      <c r="E49" s="91"/>
      <c r="F49" s="91"/>
      <c r="G49" s="91"/>
      <c r="H49" s="3">
        <v>248</v>
      </c>
      <c r="I49" s="3">
        <v>7</v>
      </c>
    </row>
    <row r="50" spans="1:9" s="15" customFormat="1" ht="15" customHeight="1">
      <c r="A50" s="3">
        <v>32</v>
      </c>
      <c r="B50" s="3">
        <v>16</v>
      </c>
      <c r="C50" s="91" t="str">
        <f>VLOOKUP(B50,'База ГТО'!$A$6:$C$280,2,FALSE)</f>
        <v>Атясов Владимир</v>
      </c>
      <c r="D50" s="91" t="str">
        <f>VLOOKUP(B50,'База ГТО'!$A$6:$C$280,3,FALSE)</f>
        <v>Управ-ие по регулированию КС и закупкам</v>
      </c>
      <c r="E50" s="91"/>
      <c r="F50" s="91"/>
      <c r="G50" s="91"/>
      <c r="H50" s="3">
        <v>247</v>
      </c>
      <c r="I50" s="3">
        <v>8</v>
      </c>
    </row>
    <row r="51" spans="1:9" s="15" customFormat="1" ht="15" customHeight="1">
      <c r="A51" s="3">
        <v>10</v>
      </c>
      <c r="B51" s="3">
        <v>381</v>
      </c>
      <c r="C51" s="91" t="str">
        <f>VLOOKUP(B51,'База ГТО'!$A$6:$C$280,2,FALSE)</f>
        <v>Никулин Александр</v>
      </c>
      <c r="D51" s="91" t="str">
        <f>VLOOKUP(B51,'База ГТО'!$A$6:$C$280,3,FALSE)</f>
        <v>Мин-во здравоохранения</v>
      </c>
      <c r="E51" s="91"/>
      <c r="F51" s="91"/>
      <c r="G51" s="91"/>
      <c r="H51" s="3">
        <v>244</v>
      </c>
      <c r="I51" s="3">
        <v>9</v>
      </c>
    </row>
    <row r="52" spans="1:9" s="15" customFormat="1" ht="15" customHeight="1">
      <c r="A52" s="3">
        <v>1</v>
      </c>
      <c r="B52" s="3">
        <v>374</v>
      </c>
      <c r="C52" s="91" t="str">
        <f>VLOOKUP(B52,'База ГТО'!$A$6:$C$280,2,FALSE)</f>
        <v>Иванов Александр</v>
      </c>
      <c r="D52" s="91" t="str">
        <f>VLOOKUP(B52,'База ГТО'!$A$6:$C$280,3,FALSE)</f>
        <v>Правительство</v>
      </c>
      <c r="E52" s="91"/>
      <c r="F52" s="91"/>
      <c r="G52" s="91"/>
      <c r="H52" s="3">
        <v>240</v>
      </c>
      <c r="I52" s="3">
        <v>10</v>
      </c>
    </row>
    <row r="53" spans="1:9" s="15" customFormat="1" ht="15" customHeight="1">
      <c r="A53" s="3">
        <v>23</v>
      </c>
      <c r="B53" s="3">
        <v>107</v>
      </c>
      <c r="C53" s="91" t="str">
        <f>VLOOKUP(B53,'База ГТО'!$A$6:$C$280,2,FALSE)</f>
        <v>Жучков Владимир</v>
      </c>
      <c r="D53" s="91" t="str">
        <f>VLOOKUP(B53,'База ГТО'!$A$6:$C$280,3,FALSE)</f>
        <v>Мин-во физ.культуры и спорта</v>
      </c>
      <c r="E53" s="91"/>
      <c r="F53" s="91"/>
      <c r="G53" s="91"/>
      <c r="H53" s="3">
        <v>240</v>
      </c>
      <c r="I53" s="3">
        <v>10</v>
      </c>
    </row>
    <row r="54" spans="1:9" s="15" customFormat="1" ht="15" customHeight="1">
      <c r="A54" s="3">
        <v>27</v>
      </c>
      <c r="B54" s="3">
        <v>399</v>
      </c>
      <c r="C54" s="91" t="str">
        <f>VLOOKUP(B54,'База ГТО'!$A$6:$C$280,2,FALSE)</f>
        <v>Ханин Василий</v>
      </c>
      <c r="D54" s="91" t="str">
        <f>VLOOKUP(B54,'База ГТО'!$A$6:$C$280,3,FALSE)</f>
        <v>Управ-ие госжилстройинспекции</v>
      </c>
      <c r="E54" s="91"/>
      <c r="F54" s="91"/>
      <c r="G54" s="91"/>
      <c r="H54" s="3">
        <v>240</v>
      </c>
      <c r="I54" s="3">
        <v>10</v>
      </c>
    </row>
    <row r="55" spans="1:9" s="15" customFormat="1" ht="15" customHeight="1">
      <c r="A55" s="3">
        <v>2</v>
      </c>
      <c r="B55" s="3">
        <v>376</v>
      </c>
      <c r="C55" s="91" t="str">
        <f>VLOOKUP(B55,'База ГТО'!$A$6:$C$280,2,FALSE)</f>
        <v>Марин Михаил</v>
      </c>
      <c r="D55" s="91" t="str">
        <f>VLOOKUP(B55,'База ГТО'!$A$6:$C$280,3,FALSE)</f>
        <v>Правительство</v>
      </c>
      <c r="E55" s="91"/>
      <c r="F55" s="91"/>
      <c r="G55" s="91"/>
      <c r="H55" s="3">
        <v>235</v>
      </c>
      <c r="I55" s="3">
        <v>13</v>
      </c>
    </row>
    <row r="56" spans="1:9" s="15" customFormat="1" ht="15" customHeight="1">
      <c r="A56" s="3">
        <v>3</v>
      </c>
      <c r="B56" s="3">
        <v>354</v>
      </c>
      <c r="C56" s="91" t="str">
        <f>VLOOKUP(B56,'База ГТО'!$A$6:$C$280,2,FALSE)</f>
        <v>Иняхин Александр</v>
      </c>
      <c r="D56" s="91" t="str">
        <f>VLOOKUP(B56,'База ГТО'!$A$6:$C$280,3,FALSE)</f>
        <v>Мин-во сельского хозяйства</v>
      </c>
      <c r="E56" s="91"/>
      <c r="F56" s="91"/>
      <c r="G56" s="91"/>
      <c r="H56" s="3">
        <v>235</v>
      </c>
      <c r="I56" s="3">
        <v>13</v>
      </c>
    </row>
    <row r="57" spans="1:9" s="15" customFormat="1" ht="15" customHeight="1">
      <c r="A57" s="3">
        <v>26</v>
      </c>
      <c r="B57" s="3">
        <v>369</v>
      </c>
      <c r="C57" s="91" t="str">
        <f>VLOOKUP(B57,'База ГТО'!$A$6:$C$280,2,FALSE)</f>
        <v>Спирин Андрей</v>
      </c>
      <c r="D57" s="91" t="str">
        <f>VLOOKUP(B57,'База ГТО'!$A$6:$C$280,3,FALSE)</f>
        <v>Управ-ие общ.безопасности и обесп.дея-ти мировых судей</v>
      </c>
      <c r="E57" s="91"/>
      <c r="F57" s="91"/>
      <c r="G57" s="91"/>
      <c r="H57" s="3">
        <v>232</v>
      </c>
      <c r="I57" s="3">
        <v>15</v>
      </c>
    </row>
    <row r="58" spans="1:9" s="15" customFormat="1" ht="15" customHeight="1">
      <c r="A58" s="3">
        <v>28</v>
      </c>
      <c r="B58" s="3">
        <v>400</v>
      </c>
      <c r="C58" s="91" t="str">
        <f>VLOOKUP(B58,'База ГТО'!$A$6:$C$280,2,FALSE)</f>
        <v>Денисов Максим</v>
      </c>
      <c r="D58" s="91" t="str">
        <f>VLOOKUP(B58,'База ГТО'!$A$6:$C$280,3,FALSE)</f>
        <v>Управ-ие госжилстройинспекции</v>
      </c>
      <c r="E58" s="91"/>
      <c r="F58" s="91"/>
      <c r="G58" s="91"/>
      <c r="H58" s="3">
        <v>230</v>
      </c>
      <c r="I58" s="3">
        <v>16</v>
      </c>
    </row>
    <row r="59" spans="1:9" s="15" customFormat="1" ht="15" customHeight="1">
      <c r="A59" s="3">
        <v>31</v>
      </c>
      <c r="B59" s="3">
        <v>14</v>
      </c>
      <c r="C59" s="91" t="str">
        <f>VLOOKUP(B59,'База ГТО'!$A$6:$C$280,2,FALSE)</f>
        <v>Шеменев Дмитрий</v>
      </c>
      <c r="D59" s="91" t="str">
        <f>VLOOKUP(B59,'База ГТО'!$A$6:$C$280,3,FALSE)</f>
        <v>Управ-ие по регулированию КС и закупкам</v>
      </c>
      <c r="E59" s="91"/>
      <c r="F59" s="91"/>
      <c r="G59" s="91"/>
      <c r="H59" s="3">
        <v>228</v>
      </c>
      <c r="I59" s="3">
        <v>17</v>
      </c>
    </row>
    <row r="60" spans="1:9" s="15" customFormat="1" ht="15" customHeight="1">
      <c r="A60" s="3">
        <v>21</v>
      </c>
      <c r="B60" s="3">
        <v>10</v>
      </c>
      <c r="C60" s="91" t="str">
        <f>VLOOKUP(B60,'База ГТО'!$A$6:$C$280,2,FALSE)</f>
        <v>Дубын Евгений</v>
      </c>
      <c r="D60" s="91" t="str">
        <f>VLOOKUP(B60,'База ГТО'!$A$6:$C$280,3,FALSE)</f>
        <v>Мин-во промышл.,разв. предпр-ва, инновац.политики и информатизации</v>
      </c>
      <c r="E60" s="91"/>
      <c r="F60" s="91"/>
      <c r="G60" s="91"/>
      <c r="H60" s="3">
        <v>227</v>
      </c>
      <c r="I60" s="3">
        <v>18</v>
      </c>
    </row>
    <row r="61" spans="1:9" s="15" customFormat="1" ht="15" customHeight="1">
      <c r="A61" s="3">
        <v>9</v>
      </c>
      <c r="B61" s="3">
        <v>380</v>
      </c>
      <c r="C61" s="91" t="str">
        <f>VLOOKUP(B61,'База ГТО'!$A$6:$C$280,2,FALSE)</f>
        <v>Андриянов Евгений</v>
      </c>
      <c r="D61" s="91" t="str">
        <f>VLOOKUP(B61,'База ГТО'!$A$6:$C$280,3,FALSE)</f>
        <v>Мин-во здравоохранения</v>
      </c>
      <c r="E61" s="91"/>
      <c r="F61" s="91"/>
      <c r="G61" s="91"/>
      <c r="H61" s="3">
        <v>225</v>
      </c>
      <c r="I61" s="3">
        <v>19</v>
      </c>
    </row>
    <row r="62" spans="1:9" s="15" customFormat="1" ht="15" customHeight="1">
      <c r="A62" s="3">
        <v>22</v>
      </c>
      <c r="B62" s="3">
        <v>11</v>
      </c>
      <c r="C62" s="91" t="str">
        <f>VLOOKUP(B62,'База ГТО'!$A$6:$C$280,2,FALSE)</f>
        <v>Павлов Артем</v>
      </c>
      <c r="D62" s="91" t="str">
        <f>VLOOKUP(B62,'База ГТО'!$A$6:$C$280,3,FALSE)</f>
        <v>Мин-во промышл.,разв. предпр-ва, инновац.политики и информатизации</v>
      </c>
      <c r="E62" s="91"/>
      <c r="F62" s="91"/>
      <c r="G62" s="91"/>
      <c r="H62" s="3">
        <v>225</v>
      </c>
      <c r="I62" s="3">
        <v>19</v>
      </c>
    </row>
    <row r="63" spans="1:9" s="15" customFormat="1" ht="26.25" customHeight="1">
      <c r="A63" s="3">
        <v>17</v>
      </c>
      <c r="B63" s="3">
        <v>103</v>
      </c>
      <c r="C63" s="91" t="str">
        <f>VLOOKUP(B63,'База ГТО'!$A$6:$C$280,2,FALSE)</f>
        <v>Трушин Алексей</v>
      </c>
      <c r="D63" s="91" t="str">
        <f>VLOOKUP(B63,'База ГТО'!$A$6:$C$280,3,FALSE)</f>
        <v>Мин-во лесного,охотн. хоз-ва и природопольз.</v>
      </c>
      <c r="E63" s="91"/>
      <c r="F63" s="91"/>
      <c r="G63" s="91"/>
      <c r="H63" s="3">
        <v>223</v>
      </c>
      <c r="I63" s="3">
        <v>21</v>
      </c>
    </row>
    <row r="64" spans="1:9" s="15" customFormat="1" ht="26.25" customHeight="1">
      <c r="A64" s="3">
        <v>12</v>
      </c>
      <c r="B64" s="3">
        <v>341</v>
      </c>
      <c r="C64" s="91" t="str">
        <f>VLOOKUP(B64,'База ГТО'!$A$6:$C$280,2,FALSE)</f>
        <v>Мартынов Николай</v>
      </c>
      <c r="D64" s="91" t="str">
        <f>VLOOKUP(B64,'База ГТО'!$A$6:$C$280,3,FALSE)</f>
        <v>Мин-во образования</v>
      </c>
      <c r="E64" s="91"/>
      <c r="F64" s="91"/>
      <c r="G64" s="91"/>
      <c r="H64" s="3">
        <v>220</v>
      </c>
      <c r="I64" s="3">
        <v>22</v>
      </c>
    </row>
    <row r="65" spans="1:9" s="15" customFormat="1" ht="15" customHeight="1">
      <c r="A65" s="3">
        <v>4</v>
      </c>
      <c r="B65" s="3">
        <v>355</v>
      </c>
      <c r="C65" s="91" t="str">
        <f>VLOOKUP(B65,'База ГТО'!$A$6:$C$280,2,FALSE)</f>
        <v>Мухтаров Руслан</v>
      </c>
      <c r="D65" s="91" t="str">
        <f>VLOOKUP(B65,'База ГТО'!$A$6:$C$280,3,FALSE)</f>
        <v>Мин-во сельского хозяйства</v>
      </c>
      <c r="E65" s="91"/>
      <c r="F65" s="91"/>
      <c r="G65" s="91"/>
      <c r="H65" s="3">
        <v>219</v>
      </c>
      <c r="I65" s="3">
        <v>23</v>
      </c>
    </row>
    <row r="66" spans="1:9" s="15" customFormat="1" ht="15" customHeight="1">
      <c r="A66" s="3">
        <v>11</v>
      </c>
      <c r="B66" s="3">
        <v>294</v>
      </c>
      <c r="C66" s="91" t="str">
        <f>VLOOKUP(B66,'База ГТО'!$A$6:$C$280,2,FALSE)</f>
        <v>Бочкарев Александр</v>
      </c>
      <c r="D66" s="91" t="str">
        <f>VLOOKUP(B66,'База ГТО'!$A$6:$C$280,3,FALSE)</f>
        <v>Мин-во образования</v>
      </c>
      <c r="E66" s="91"/>
      <c r="F66" s="91"/>
      <c r="G66" s="91"/>
      <c r="H66" s="3">
        <v>219</v>
      </c>
      <c r="I66" s="3">
        <v>23</v>
      </c>
    </row>
    <row r="67" spans="1:9" s="15" customFormat="1" ht="26.25" customHeight="1">
      <c r="A67" s="3">
        <v>25</v>
      </c>
      <c r="B67" s="3">
        <v>368</v>
      </c>
      <c r="C67" s="91" t="str">
        <f>VLOOKUP(B67,'База ГТО'!$A$6:$C$280,2,FALSE)</f>
        <v>Курдюков Олег</v>
      </c>
      <c r="D67" s="91" t="str">
        <f>VLOOKUP(B67,'База ГТО'!$A$6:$C$280,3,FALSE)</f>
        <v>Управ-ие общ.безопасности и обесп.дея-ти мировых судей</v>
      </c>
      <c r="E67" s="91"/>
      <c r="F67" s="91"/>
      <c r="G67" s="91"/>
      <c r="H67" s="3">
        <v>215</v>
      </c>
      <c r="I67" s="3">
        <v>25</v>
      </c>
    </row>
    <row r="68" spans="1:9" s="15" customFormat="1" ht="26.25" customHeight="1">
      <c r="A68" s="3">
        <v>29</v>
      </c>
      <c r="B68" s="3">
        <v>342</v>
      </c>
      <c r="C68" s="91" t="str">
        <f>VLOOKUP(B68,'База ГТО'!$A$6:$C$280,2,FALSE)</f>
        <v>Казаков Сергей</v>
      </c>
      <c r="D68" s="91" t="str">
        <f>VLOOKUP(B68,'База ГТО'!$A$6:$C$280,3,FALSE)</f>
        <v>Законодательное Собрание</v>
      </c>
      <c r="E68" s="91"/>
      <c r="F68" s="91"/>
      <c r="G68" s="91"/>
      <c r="H68" s="3">
        <v>212</v>
      </c>
      <c r="I68" s="3">
        <v>26</v>
      </c>
    </row>
    <row r="69" spans="1:9" s="15" customFormat="1" ht="15" customHeight="1">
      <c r="A69" s="3">
        <v>13</v>
      </c>
      <c r="B69" s="3">
        <v>384</v>
      </c>
      <c r="C69" s="91" t="str">
        <f>VLOOKUP(B69,'База ГТО'!$A$6:$C$280,2,FALSE)</f>
        <v>Бодров Анатолий</v>
      </c>
      <c r="D69" s="91" t="str">
        <f>VLOOKUP(B69,'База ГТО'!$A$6:$C$280,3,FALSE)</f>
        <v>Департамент информац-ой политики и СМИ</v>
      </c>
      <c r="E69" s="91"/>
      <c r="F69" s="91"/>
      <c r="G69" s="91"/>
      <c r="H69" s="3">
        <v>210</v>
      </c>
      <c r="I69" s="3">
        <v>27</v>
      </c>
    </row>
    <row r="70" spans="1:9" s="15" customFormat="1" ht="15" customHeight="1">
      <c r="A70" s="3">
        <v>30</v>
      </c>
      <c r="B70" s="3">
        <v>343</v>
      </c>
      <c r="C70" s="91" t="str">
        <f>VLOOKUP(B70,'База ГТО'!$A$6:$C$280,2,FALSE)</f>
        <v>Попов Александр</v>
      </c>
      <c r="D70" s="91" t="str">
        <f>VLOOKUP(B70,'База ГТО'!$A$6:$C$280,3,FALSE)</f>
        <v>Законодательное Собрание</v>
      </c>
      <c r="E70" s="91"/>
      <c r="F70" s="91"/>
      <c r="G70" s="91"/>
      <c r="H70" s="3">
        <v>200</v>
      </c>
      <c r="I70" s="3">
        <v>28</v>
      </c>
    </row>
    <row r="71" spans="1:9" s="15" customFormat="1" ht="15" customHeight="1">
      <c r="A71" s="3">
        <v>14</v>
      </c>
      <c r="B71" s="3">
        <v>386</v>
      </c>
      <c r="C71" s="91" t="str">
        <f>VLOOKUP(B71,'База ГТО'!$A$6:$C$280,2,FALSE)</f>
        <v>Андреев Дмитрий</v>
      </c>
      <c r="D71" s="91" t="str">
        <f>VLOOKUP(B71,'База ГТО'!$A$6:$C$280,3,FALSE)</f>
        <v>Департамент информац-ой политики и СМИ</v>
      </c>
      <c r="E71" s="91"/>
      <c r="F71" s="91"/>
      <c r="G71" s="91"/>
      <c r="H71" s="3">
        <v>188</v>
      </c>
      <c r="I71" s="3">
        <v>29</v>
      </c>
    </row>
    <row r="72" spans="1:9" s="15" customFormat="1" ht="15" customHeight="1">
      <c r="A72" s="2"/>
      <c r="H72" s="2"/>
      <c r="I72" s="2"/>
    </row>
    <row r="73" spans="1:9" s="15" customFormat="1" ht="15" customHeight="1">
      <c r="A73" s="2"/>
      <c r="H73" s="2"/>
      <c r="I73" s="2"/>
    </row>
    <row r="74" spans="1:9" s="15" customFormat="1" ht="15" customHeight="1">
      <c r="A74" s="2"/>
      <c r="H74" s="2"/>
      <c r="I74" s="2"/>
    </row>
    <row r="75" spans="1:9" s="15" customFormat="1" ht="15" customHeight="1">
      <c r="A75" s="2"/>
      <c r="H75" s="2"/>
      <c r="I75" s="2"/>
    </row>
    <row r="76" spans="1:9" s="15" customFormat="1" ht="15" customHeight="1">
      <c r="A76" s="2"/>
      <c r="H76" s="2"/>
      <c r="I76" s="2"/>
    </row>
    <row r="77" spans="1:9" s="15" customFormat="1" ht="15" customHeight="1">
      <c r="A77" s="2"/>
      <c r="H77" s="2"/>
      <c r="I77" s="2"/>
    </row>
    <row r="78" spans="1:9" s="15" customFormat="1" ht="15" customHeight="1">
      <c r="A78" s="2"/>
      <c r="H78" s="2"/>
      <c r="I78" s="2"/>
    </row>
    <row r="79" spans="1:9" s="15" customFormat="1" ht="15" customHeight="1">
      <c r="A79" s="2"/>
      <c r="H79" s="2"/>
      <c r="I79" s="2"/>
    </row>
    <row r="80" spans="1:9" s="15" customFormat="1" ht="15" customHeight="1">
      <c r="A80" s="2"/>
      <c r="H80" s="2"/>
      <c r="I80" s="2"/>
    </row>
    <row r="81" spans="1:9" s="15" customFormat="1" ht="15" customHeight="1">
      <c r="A81" s="2"/>
      <c r="H81" s="2"/>
      <c r="I81" s="2"/>
    </row>
    <row r="82" spans="1:9" s="15" customFormat="1" ht="15" customHeight="1">
      <c r="A82" s="2"/>
      <c r="H82" s="2"/>
      <c r="I82" s="2"/>
    </row>
    <row r="83" spans="1:9" s="15" customFormat="1" ht="15" customHeight="1">
      <c r="A83" s="2"/>
      <c r="H83" s="2"/>
      <c r="I83" s="2"/>
    </row>
    <row r="84" spans="1:9" s="15" customFormat="1" ht="15" customHeight="1">
      <c r="A84" s="2"/>
      <c r="H84" s="2"/>
      <c r="I84" s="2"/>
    </row>
    <row r="85" spans="1:9" s="15" customFormat="1" ht="15" customHeight="1">
      <c r="A85" s="2"/>
      <c r="H85" s="2"/>
      <c r="I85" s="2"/>
    </row>
    <row r="86" spans="1:9" s="15" customFormat="1" ht="15" customHeight="1">
      <c r="A86" s="2"/>
      <c r="H86" s="2"/>
      <c r="I86" s="2"/>
    </row>
    <row r="87" spans="1:9" s="15" customFormat="1" ht="15" customHeight="1">
      <c r="A87" s="2"/>
      <c r="H87" s="2"/>
      <c r="I87" s="2"/>
    </row>
    <row r="88" spans="1:9" s="15" customFormat="1" ht="15" customHeight="1">
      <c r="A88" s="2"/>
      <c r="H88" s="2"/>
      <c r="I88" s="2"/>
    </row>
    <row r="89" spans="1:9" s="15" customFormat="1" ht="15" customHeight="1">
      <c r="A89" s="2"/>
      <c r="H89" s="2"/>
      <c r="I89" s="2"/>
    </row>
    <row r="90" spans="1:9" s="15" customFormat="1" ht="15" customHeight="1">
      <c r="A90" s="2"/>
      <c r="H90" s="2"/>
      <c r="I90" s="2"/>
    </row>
    <row r="91" spans="1:9" s="15" customFormat="1" ht="15" customHeight="1">
      <c r="A91" s="2"/>
      <c r="H91" s="2"/>
      <c r="I91" s="2"/>
    </row>
    <row r="92" spans="1:9" s="15" customFormat="1" ht="15" customHeight="1">
      <c r="A92" s="2"/>
      <c r="H92" s="2"/>
      <c r="I92" s="2"/>
    </row>
    <row r="93" spans="1:9" s="15" customFormat="1" ht="15" customHeight="1">
      <c r="A93" s="2"/>
      <c r="H93" s="2"/>
      <c r="I93" s="2"/>
    </row>
    <row r="94" spans="1:9" s="15" customFormat="1" ht="15" customHeight="1">
      <c r="A94" s="2"/>
      <c r="H94" s="2"/>
      <c r="I94" s="2"/>
    </row>
    <row r="95" spans="1:9" s="15" customFormat="1" ht="15" customHeight="1">
      <c r="A95" s="2"/>
      <c r="H95" s="2"/>
      <c r="I95" s="2"/>
    </row>
    <row r="96" spans="1:9" s="15" customFormat="1" ht="15" customHeight="1">
      <c r="A96" s="2"/>
      <c r="H96" s="2"/>
      <c r="I96" s="2"/>
    </row>
    <row r="97" spans="1:9" s="15" customFormat="1" ht="15" customHeight="1">
      <c r="A97" s="2"/>
      <c r="H97" s="2"/>
      <c r="I97" s="2"/>
    </row>
    <row r="98" spans="1:9" s="15" customFormat="1" ht="15" customHeight="1">
      <c r="A98" s="2"/>
      <c r="H98" s="2"/>
      <c r="I98" s="2"/>
    </row>
    <row r="99" spans="1:9" s="15" customFormat="1" ht="15" customHeight="1">
      <c r="A99" s="2"/>
      <c r="H99" s="2"/>
      <c r="I99" s="2"/>
    </row>
    <row r="100" spans="1:9" s="15" customFormat="1" ht="15" customHeight="1">
      <c r="A100" s="2"/>
      <c r="H100" s="2"/>
      <c r="I100" s="2"/>
    </row>
    <row r="101" spans="1:9" s="15" customFormat="1" ht="15" customHeight="1">
      <c r="A101" s="2"/>
      <c r="H101" s="2"/>
      <c r="I101" s="2"/>
    </row>
    <row r="102" spans="1:9" s="15" customFormat="1" ht="15" customHeight="1">
      <c r="A102" s="2"/>
      <c r="H102" s="2"/>
      <c r="I102" s="2"/>
    </row>
    <row r="103" spans="1:9" s="15" customFormat="1" ht="15" customHeight="1">
      <c r="A103" s="2"/>
      <c r="H103" s="2"/>
      <c r="I103" s="2"/>
    </row>
    <row r="104" spans="1:9" s="15" customFormat="1" ht="15" customHeight="1">
      <c r="A104" s="2"/>
      <c r="H104" s="2"/>
      <c r="I104" s="2"/>
    </row>
    <row r="105" spans="1:9" s="15" customFormat="1" ht="15" customHeight="1">
      <c r="A105" s="2"/>
      <c r="H105" s="2"/>
      <c r="I105" s="2"/>
    </row>
    <row r="106" spans="1:9" s="15" customFormat="1" ht="15" customHeight="1">
      <c r="A106" s="2"/>
      <c r="H106" s="2"/>
      <c r="I106" s="2"/>
    </row>
    <row r="107" spans="1:9" s="15" customFormat="1" ht="15" customHeight="1">
      <c r="A107" s="2"/>
      <c r="H107" s="2"/>
      <c r="I107" s="2"/>
    </row>
    <row r="108" spans="1:9" s="15" customFormat="1" ht="15" customHeight="1">
      <c r="A108" s="2"/>
      <c r="H108" s="2"/>
      <c r="I108" s="2"/>
    </row>
    <row r="109" spans="1:9" s="15" customFormat="1" ht="15" customHeight="1">
      <c r="A109" s="2"/>
      <c r="H109" s="2"/>
      <c r="I109" s="2"/>
    </row>
    <row r="110" spans="1:9" s="15" customFormat="1" ht="15" customHeight="1">
      <c r="A110" s="2"/>
      <c r="H110" s="2"/>
      <c r="I110" s="2"/>
    </row>
    <row r="111" spans="1:9" s="15" customFormat="1" ht="15" customHeight="1">
      <c r="A111" s="2"/>
      <c r="H111" s="2"/>
      <c r="I111" s="2"/>
    </row>
    <row r="112" spans="1:9" s="15" customFormat="1" ht="15" customHeight="1">
      <c r="A112" s="2"/>
      <c r="H112" s="2"/>
      <c r="I112" s="2"/>
    </row>
    <row r="113" spans="1:9" s="15" customFormat="1" ht="15" customHeight="1">
      <c r="A113" s="2"/>
      <c r="H113" s="2"/>
      <c r="I113" s="2"/>
    </row>
    <row r="114" spans="1:9" s="15" customFormat="1" ht="15" customHeight="1">
      <c r="A114" s="2"/>
      <c r="H114" s="2"/>
      <c r="I114" s="2"/>
    </row>
    <row r="115" spans="1:9" s="15" customFormat="1" ht="15" customHeight="1">
      <c r="A115" s="2"/>
      <c r="H115" s="2"/>
      <c r="I115" s="2"/>
    </row>
    <row r="116" spans="1:9" s="15" customFormat="1" ht="15" customHeight="1">
      <c r="A116" s="2"/>
      <c r="H116" s="2"/>
      <c r="I116" s="2"/>
    </row>
    <row r="117" spans="1:9" s="15" customFormat="1" ht="15" customHeight="1">
      <c r="A117" s="2"/>
      <c r="H117" s="2"/>
      <c r="I117" s="2"/>
    </row>
    <row r="118" spans="1:9" s="15" customFormat="1" ht="15" customHeight="1">
      <c r="A118" s="2"/>
      <c r="H118" s="2"/>
      <c r="I118" s="2"/>
    </row>
    <row r="119" spans="1:9" s="15" customFormat="1" ht="15" customHeight="1">
      <c r="A119" s="2"/>
      <c r="H119" s="2"/>
      <c r="I119" s="2"/>
    </row>
    <row r="120" spans="1:9" s="15" customFormat="1" ht="15" customHeight="1">
      <c r="A120" s="2"/>
      <c r="H120" s="2"/>
      <c r="I120" s="2"/>
    </row>
    <row r="121" spans="1:9" s="15" customFormat="1" ht="15" customHeight="1">
      <c r="A121" s="2"/>
      <c r="H121" s="2"/>
      <c r="I121" s="2"/>
    </row>
    <row r="122" spans="1:9" s="15" customFormat="1" ht="15" customHeight="1">
      <c r="A122" s="2"/>
      <c r="H122" s="2"/>
      <c r="I122" s="2"/>
    </row>
    <row r="123" spans="1:9" s="15" customFormat="1" ht="15" customHeight="1">
      <c r="A123" s="2"/>
      <c r="H123" s="2"/>
      <c r="I123" s="2"/>
    </row>
    <row r="124" spans="1:9" s="15" customFormat="1" ht="15" customHeight="1">
      <c r="A124" s="2"/>
      <c r="H124" s="2"/>
      <c r="I124" s="2"/>
    </row>
    <row r="125" spans="1:9" s="15" customFormat="1" ht="15" customHeight="1">
      <c r="A125" s="2"/>
      <c r="H125" s="2"/>
      <c r="I125" s="2"/>
    </row>
    <row r="126" spans="1:9" s="15" customFormat="1" ht="15" customHeight="1">
      <c r="A126" s="2"/>
      <c r="H126" s="2"/>
      <c r="I126" s="2"/>
    </row>
    <row r="127" spans="1:9" s="15" customFormat="1" ht="15" customHeight="1">
      <c r="A127" s="2"/>
      <c r="H127" s="2"/>
      <c r="I127" s="2"/>
    </row>
    <row r="128" spans="1:9" s="15" customFormat="1" ht="15" customHeight="1">
      <c r="A128" s="2"/>
      <c r="H128" s="2"/>
      <c r="I128" s="2"/>
    </row>
    <row r="129" spans="1:9" s="15" customFormat="1" ht="15" customHeight="1">
      <c r="A129" s="2"/>
      <c r="H129" s="2"/>
      <c r="I129" s="2"/>
    </row>
  </sheetData>
  <sheetProtection/>
  <mergeCells count="24">
    <mergeCell ref="A39:I39"/>
    <mergeCell ref="H40:I40"/>
    <mergeCell ref="I41:I42"/>
    <mergeCell ref="A41:A42"/>
    <mergeCell ref="B41:B42"/>
    <mergeCell ref="C41:C42"/>
    <mergeCell ref="D41:D42"/>
    <mergeCell ref="H41:H42"/>
    <mergeCell ref="E41:G41"/>
    <mergeCell ref="A36:I36"/>
    <mergeCell ref="A38:I38"/>
    <mergeCell ref="A6:A7"/>
    <mergeCell ref="B6:B7"/>
    <mergeCell ref="C6:C7"/>
    <mergeCell ref="D6:D7"/>
    <mergeCell ref="H37:I37"/>
    <mergeCell ref="A1:I1"/>
    <mergeCell ref="A3:I3"/>
    <mergeCell ref="A4:I4"/>
    <mergeCell ref="H5:I5"/>
    <mergeCell ref="H6:H7"/>
    <mergeCell ref="I6:I7"/>
    <mergeCell ref="H2:I2"/>
    <mergeCell ref="E6:G6"/>
  </mergeCells>
  <printOptions/>
  <pageMargins left="0.69" right="0.15748031496062992" top="0.2362204724409449" bottom="0.2755905511811024" header="0.2362204724409449" footer="0.15748031496062992"/>
  <pageSetup fitToHeight="2" fitToWidth="1" horizontalDpi="600" verticalDpi="600" orientation="landscape" paperSize="9" scale="97" r:id="rId1"/>
  <rowBreaks count="1" manualBreakCount="1">
    <brk id="3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SheetLayoutView="100" zoomScalePageLayoutView="0" workbookViewId="0" topLeftCell="A52">
      <selection activeCell="D74" sqref="D74"/>
    </sheetView>
  </sheetViews>
  <sheetFormatPr defaultColWidth="9.00390625" defaultRowHeight="12.75"/>
  <cols>
    <col min="1" max="1" width="4.25390625" style="93" customWidth="1"/>
    <col min="2" max="2" width="6.375" style="16" customWidth="1"/>
    <col min="3" max="3" width="25.00390625" style="16" customWidth="1"/>
    <col min="4" max="4" width="37.625" style="16" customWidth="1"/>
    <col min="5" max="5" width="12.375" style="112" customWidth="1"/>
    <col min="6" max="6" width="12.375" style="93" customWidth="1"/>
    <col min="7" max="16384" width="9.125" style="16" customWidth="1"/>
  </cols>
  <sheetData>
    <row r="1" spans="1:6" ht="18.75">
      <c r="A1" s="178" t="s">
        <v>26</v>
      </c>
      <c r="B1" s="178"/>
      <c r="C1" s="178"/>
      <c r="D1" s="178"/>
      <c r="E1" s="178"/>
      <c r="F1" s="178"/>
    </row>
    <row r="2" spans="5:6" ht="15" customHeight="1">
      <c r="E2" s="181" t="s">
        <v>71</v>
      </c>
      <c r="F2" s="181"/>
    </row>
    <row r="3" spans="1:6" ht="17.25" customHeight="1">
      <c r="A3" s="171" t="s">
        <v>62</v>
      </c>
      <c r="B3" s="171"/>
      <c r="C3" s="171"/>
      <c r="D3" s="171"/>
      <c r="E3" s="171"/>
      <c r="F3" s="171"/>
    </row>
    <row r="4" spans="1:6" ht="17.25" customHeight="1">
      <c r="A4" s="171" t="s">
        <v>36</v>
      </c>
      <c r="B4" s="171"/>
      <c r="C4" s="171"/>
      <c r="D4" s="171"/>
      <c r="E4" s="171"/>
      <c r="F4" s="171"/>
    </row>
    <row r="5" spans="1:6" s="2" customFormat="1" ht="15" customHeight="1">
      <c r="A5" s="157" t="s">
        <v>93</v>
      </c>
      <c r="B5" s="157" t="s">
        <v>35</v>
      </c>
      <c r="C5" s="157" t="s">
        <v>19</v>
      </c>
      <c r="D5" s="157" t="s">
        <v>18</v>
      </c>
      <c r="E5" s="182" t="s">
        <v>92</v>
      </c>
      <c r="F5" s="157" t="s">
        <v>23</v>
      </c>
    </row>
    <row r="6" spans="1:6" s="2" customFormat="1" ht="18" customHeight="1">
      <c r="A6" s="157"/>
      <c r="B6" s="157"/>
      <c r="C6" s="157"/>
      <c r="D6" s="157"/>
      <c r="E6" s="182"/>
      <c r="F6" s="157"/>
    </row>
    <row r="7" spans="1:6" s="117" customFormat="1" ht="17.25" customHeight="1">
      <c r="A7" s="113">
        <v>3</v>
      </c>
      <c r="B7" s="113">
        <v>375</v>
      </c>
      <c r="C7" s="116" t="str">
        <f>VLOOKUP(B7,'База ГТО'!$A$6:$C$280,2,FALSE)</f>
        <v>Варламова Анна</v>
      </c>
      <c r="D7" s="91" t="str">
        <f>VLOOKUP(B7,'База ГТО'!$A$6:$C$280,3,FALSE)</f>
        <v>Правительство</v>
      </c>
      <c r="E7" s="114" t="s">
        <v>539</v>
      </c>
      <c r="F7" s="113">
        <v>1</v>
      </c>
    </row>
    <row r="8" spans="1:6" s="117" customFormat="1" ht="17.25" customHeight="1">
      <c r="A8" s="113">
        <v>5</v>
      </c>
      <c r="B8" s="113">
        <v>367</v>
      </c>
      <c r="C8" s="116" t="str">
        <f>VLOOKUP(B8,'База ГТО'!$A$6:$C$280,2,FALSE)</f>
        <v>Катышева Татьяна</v>
      </c>
      <c r="D8" s="91" t="str">
        <f>VLOOKUP(B8,'База ГТО'!$A$6:$C$280,3,FALSE)</f>
        <v>Управ-ие общ.безопасности и обесп.дея-ти мировых судей</v>
      </c>
      <c r="E8" s="114" t="s">
        <v>552</v>
      </c>
      <c r="F8" s="113">
        <v>2</v>
      </c>
    </row>
    <row r="9" spans="1:6" s="117" customFormat="1" ht="17.25" customHeight="1">
      <c r="A9" s="113">
        <v>3</v>
      </c>
      <c r="B9" s="113">
        <v>377</v>
      </c>
      <c r="C9" s="116" t="str">
        <f>VLOOKUP(B9,'База ГТО'!$A$6:$C$280,2,FALSE)</f>
        <v>Красилова Галина</v>
      </c>
      <c r="D9" s="91" t="str">
        <f>VLOOKUP(B9,'База ГТО'!$A$6:$C$280,3,FALSE)</f>
        <v>Правительство</v>
      </c>
      <c r="E9" s="114" t="s">
        <v>542</v>
      </c>
      <c r="F9" s="113">
        <v>3</v>
      </c>
    </row>
    <row r="10" spans="1:6" s="117" customFormat="1" ht="17.25" customHeight="1">
      <c r="A10" s="113">
        <v>8</v>
      </c>
      <c r="B10" s="113">
        <v>17</v>
      </c>
      <c r="C10" s="116" t="str">
        <f>VLOOKUP(B10,'База ГТО'!$A$6:$C$280,2,FALSE)</f>
        <v>Коробова Наталья</v>
      </c>
      <c r="D10" s="91" t="str">
        <f>VLOOKUP(B10,'База ГТО'!$A$6:$C$280,3,FALSE)</f>
        <v>Управ-ие по регулированию КС и закупкам</v>
      </c>
      <c r="E10" s="114" t="s">
        <v>542</v>
      </c>
      <c r="F10" s="113">
        <v>4</v>
      </c>
    </row>
    <row r="11" spans="1:6" s="117" customFormat="1" ht="17.25" customHeight="1">
      <c r="A11" s="113">
        <v>7</v>
      </c>
      <c r="B11" s="113">
        <v>398</v>
      </c>
      <c r="C11" s="116" t="str">
        <f>VLOOKUP(B11,'База ГТО'!$A$6:$C$280,2,FALSE)</f>
        <v>Игнатьева Елена</v>
      </c>
      <c r="D11" s="91" t="str">
        <f>VLOOKUP(B11,'База ГТО'!$A$6:$C$280,3,FALSE)</f>
        <v>Управ-ие госжилстройинспекции</v>
      </c>
      <c r="E11" s="114" t="s">
        <v>550</v>
      </c>
      <c r="F11" s="113">
        <v>5</v>
      </c>
    </row>
    <row r="12" spans="1:6" s="117" customFormat="1" ht="17.25" customHeight="1">
      <c r="A12" s="113">
        <v>5</v>
      </c>
      <c r="B12" s="113">
        <v>111</v>
      </c>
      <c r="C12" s="116" t="str">
        <f>VLOOKUP(B12,'База ГТО'!$A$6:$C$280,2,FALSE)</f>
        <v>Ухабова Алина</v>
      </c>
      <c r="D12" s="91" t="str">
        <f>VLOOKUP(B12,'База ГТО'!$A$6:$C$280,3,FALSE)</f>
        <v>Мин-во физ.культуры и спорта</v>
      </c>
      <c r="E12" s="114" t="s">
        <v>549</v>
      </c>
      <c r="F12" s="113">
        <v>6</v>
      </c>
    </row>
    <row r="13" spans="1:6" s="115" customFormat="1" ht="17.25" customHeight="1">
      <c r="A13" s="113">
        <v>4</v>
      </c>
      <c r="B13" s="113">
        <v>353</v>
      </c>
      <c r="C13" s="116" t="str">
        <f>VLOOKUP(B13,'База ГТО'!$A$6:$C$280,2,FALSE)</f>
        <v>Давыдова Елена</v>
      </c>
      <c r="D13" s="91" t="str">
        <f>VLOOKUP(B13,'База ГТО'!$A$6:$C$280,3,FALSE)</f>
        <v>Мин-во сельского хозяйства</v>
      </c>
      <c r="E13" s="114" t="s">
        <v>543</v>
      </c>
      <c r="F13" s="113">
        <v>7</v>
      </c>
    </row>
    <row r="14" spans="1:6" s="117" customFormat="1" ht="17.25" customHeight="1">
      <c r="A14" s="113">
        <v>5</v>
      </c>
      <c r="B14" s="113">
        <v>360</v>
      </c>
      <c r="C14" s="116" t="str">
        <f>VLOOKUP(B14,'База ГТО'!$A$6:$C$280,2,FALSE)</f>
        <v>Бычкова Мария</v>
      </c>
      <c r="D14" s="91" t="str">
        <f>VLOOKUP(B14,'База ГТО'!$A$6:$C$280,3,FALSE)</f>
        <v>Мин-во экономики</v>
      </c>
      <c r="E14" s="114" t="s">
        <v>543</v>
      </c>
      <c r="F14" s="113">
        <v>8</v>
      </c>
    </row>
    <row r="15" spans="1:6" s="117" customFormat="1" ht="17.25" customHeight="1">
      <c r="A15" s="113">
        <v>4</v>
      </c>
      <c r="B15" s="113">
        <v>108</v>
      </c>
      <c r="C15" s="116" t="str">
        <f>VLOOKUP(B15,'База ГТО'!$A$6:$C$280,2,FALSE)</f>
        <v>Куприянова Анна</v>
      </c>
      <c r="D15" s="91" t="str">
        <f>VLOOKUP(B15,'База ГТО'!$A$6:$C$280,3,FALSE)</f>
        <v>Мин-во физ.культуры и спорта</v>
      </c>
      <c r="E15" s="114" t="s">
        <v>551</v>
      </c>
      <c r="F15" s="113">
        <v>9</v>
      </c>
    </row>
    <row r="16" spans="1:6" s="117" customFormat="1" ht="17.25" customHeight="1">
      <c r="A16" s="113">
        <v>4</v>
      </c>
      <c r="B16" s="113">
        <v>356</v>
      </c>
      <c r="C16" s="116" t="str">
        <f>VLOOKUP(B16,'База ГТО'!$A$6:$C$280,2,FALSE)</f>
        <v>Полецкая Анна</v>
      </c>
      <c r="D16" s="91" t="str">
        <f>VLOOKUP(B16,'База ГТО'!$A$6:$C$280,3,FALSE)</f>
        <v>Мин-во сельского хозяйства</v>
      </c>
      <c r="E16" s="114" t="s">
        <v>540</v>
      </c>
      <c r="F16" s="113">
        <v>10</v>
      </c>
    </row>
    <row r="17" spans="1:6" s="117" customFormat="1" ht="17.25" customHeight="1">
      <c r="A17" s="113">
        <v>6</v>
      </c>
      <c r="B17" s="113">
        <v>105</v>
      </c>
      <c r="C17" s="116" t="str">
        <f>VLOOKUP(B17,'База ГТО'!$A$6:$C$280,2,FALSE)</f>
        <v>Яцук Ольга</v>
      </c>
      <c r="D17" s="91" t="str">
        <f>VLOOKUP(B17,'База ГТО'!$A$6:$C$280,3,FALSE)</f>
        <v>Мин-во лесного,охотн. хоз-ва и природопольз.</v>
      </c>
      <c r="E17" s="114" t="s">
        <v>509</v>
      </c>
      <c r="F17" s="113">
        <v>11</v>
      </c>
    </row>
    <row r="18" spans="1:6" s="117" customFormat="1" ht="17.25" customHeight="1">
      <c r="A18" s="113">
        <v>3</v>
      </c>
      <c r="B18" s="113">
        <v>340</v>
      </c>
      <c r="C18" s="116" t="str">
        <f>VLOOKUP(B18,'База ГТО'!$A$6:$C$280,2,FALSE)</f>
        <v>Еремина Вероника</v>
      </c>
      <c r="D18" s="91" t="str">
        <f>VLOOKUP(B18,'База ГТО'!$A$6:$C$280,3,FALSE)</f>
        <v>Мин-во образования</v>
      </c>
      <c r="E18" s="114" t="s">
        <v>509</v>
      </c>
      <c r="F18" s="113">
        <v>12</v>
      </c>
    </row>
    <row r="19" spans="1:6" s="117" customFormat="1" ht="17.25" customHeight="1">
      <c r="A19" s="113">
        <v>7</v>
      </c>
      <c r="B19" s="113">
        <v>345</v>
      </c>
      <c r="C19" s="116" t="str">
        <f>VLOOKUP(B19,'База ГТО'!$A$6:$C$280,2,FALSE)</f>
        <v>Левина Наталья</v>
      </c>
      <c r="D19" s="91" t="str">
        <f>VLOOKUP(B19,'База ГТО'!$A$6:$C$280,3,FALSE)</f>
        <v>Законодательное Собрание</v>
      </c>
      <c r="E19" s="114" t="s">
        <v>521</v>
      </c>
      <c r="F19" s="113">
        <v>13</v>
      </c>
    </row>
    <row r="20" spans="1:6" s="117" customFormat="1" ht="17.25" customHeight="1">
      <c r="A20" s="113">
        <v>6</v>
      </c>
      <c r="B20" s="113">
        <v>204</v>
      </c>
      <c r="C20" s="116" t="str">
        <f>VLOOKUP(B20,'База ГТО'!$A$6:$C$280,2,FALSE)</f>
        <v>Кальманова Елена</v>
      </c>
      <c r="D20" s="91" t="str">
        <f>VLOOKUP(B20,'База ГТО'!$A$6:$C$280,3,FALSE)</f>
        <v>Управ-ие общ.безопасности и обесп.дея-ти мировых судей</v>
      </c>
      <c r="E20" s="114" t="s">
        <v>522</v>
      </c>
      <c r="F20" s="113">
        <v>14</v>
      </c>
    </row>
    <row r="21" spans="1:6" s="117" customFormat="1" ht="17.25" customHeight="1">
      <c r="A21" s="113">
        <v>3</v>
      </c>
      <c r="B21" s="113">
        <v>13</v>
      </c>
      <c r="C21" s="116" t="str">
        <f>VLOOKUP(B21,'База ГТО'!$A$6:$C$280,2,FALSE)</f>
        <v>Куликова Екатерина</v>
      </c>
      <c r="D21" s="91" t="str">
        <f>VLOOKUP(B21,'База ГТО'!$A$6:$C$280,3,FALSE)</f>
        <v>Мин-во промышл.,разв. предпр-ва, инновац.политики и информатизации</v>
      </c>
      <c r="E21" s="114" t="s">
        <v>522</v>
      </c>
      <c r="F21" s="113">
        <v>15</v>
      </c>
    </row>
    <row r="22" spans="1:6" s="117" customFormat="1" ht="17.25" customHeight="1">
      <c r="A22" s="113">
        <v>5</v>
      </c>
      <c r="B22" s="113">
        <v>359</v>
      </c>
      <c r="C22" s="116" t="str">
        <f>VLOOKUP(B22,'База ГТО'!$A$6:$C$280,2,FALSE)</f>
        <v>Бараева Марьям</v>
      </c>
      <c r="D22" s="91" t="str">
        <f>VLOOKUP(B22,'База ГТО'!$A$6:$C$280,3,FALSE)</f>
        <v>Мин-во экономики</v>
      </c>
      <c r="E22" s="114" t="s">
        <v>523</v>
      </c>
      <c r="F22" s="113">
        <v>16</v>
      </c>
    </row>
    <row r="23" spans="1:6" s="117" customFormat="1" ht="17.25" customHeight="1">
      <c r="A23" s="113">
        <v>7</v>
      </c>
      <c r="B23" s="113">
        <v>383</v>
      </c>
      <c r="C23" s="116" t="str">
        <f>VLOOKUP(B23,'База ГТО'!$A$6:$C$280,2,FALSE)</f>
        <v>Фаюстова Мария</v>
      </c>
      <c r="D23" s="91" t="str">
        <f>VLOOKUP(B23,'База ГТО'!$A$6:$C$280,3,FALSE)</f>
        <v>Мин-во здравоохранения</v>
      </c>
      <c r="E23" s="114" t="s">
        <v>523</v>
      </c>
      <c r="F23" s="113">
        <v>17</v>
      </c>
    </row>
    <row r="24" spans="1:6" s="117" customFormat="1" ht="17.25" customHeight="1">
      <c r="A24" s="113">
        <v>3</v>
      </c>
      <c r="B24" s="113">
        <v>339</v>
      </c>
      <c r="C24" s="116" t="str">
        <f>VLOOKUP(B24,'База ГТО'!$A$6:$C$280,2,FALSE)</f>
        <v>Викторова Надежда</v>
      </c>
      <c r="D24" s="91" t="str">
        <f>VLOOKUP(B24,'База ГТО'!$A$6:$C$280,3,FALSE)</f>
        <v>Мин-во образования</v>
      </c>
      <c r="E24" s="114" t="s">
        <v>524</v>
      </c>
      <c r="F24" s="113">
        <v>18</v>
      </c>
    </row>
    <row r="25" spans="1:6" s="117" customFormat="1" ht="17.25" customHeight="1">
      <c r="A25" s="113">
        <v>6</v>
      </c>
      <c r="B25" s="113">
        <v>106</v>
      </c>
      <c r="C25" s="116" t="str">
        <f>VLOOKUP(B25,'База ГТО'!$A$6:$C$280,2,FALSE)</f>
        <v>Климова Татьяна</v>
      </c>
      <c r="D25" s="91" t="str">
        <f>VLOOKUP(B25,'База ГТО'!$A$6:$C$280,3,FALSE)</f>
        <v>Мин-во лесного,охотн. хоз-ва и природопольз.</v>
      </c>
      <c r="E25" s="114" t="s">
        <v>547</v>
      </c>
      <c r="F25" s="113">
        <v>19</v>
      </c>
    </row>
    <row r="26" spans="1:6" s="117" customFormat="1" ht="17.25" customHeight="1">
      <c r="A26" s="113">
        <v>5</v>
      </c>
      <c r="B26" s="113">
        <v>392</v>
      </c>
      <c r="C26" s="116" t="str">
        <f>VLOOKUP(B26,'База ГТО'!$A$6:$C$280,2,FALSE)</f>
        <v>Алексанова Екатерина</v>
      </c>
      <c r="D26" s="91" t="str">
        <f>VLOOKUP(B26,'База ГТО'!$A$6:$C$280,3,FALSE)</f>
        <v>Мин-во ЖКХ и гр.защиты населения</v>
      </c>
      <c r="E26" s="114" t="s">
        <v>545</v>
      </c>
      <c r="F26" s="113">
        <v>20</v>
      </c>
    </row>
    <row r="27" spans="1:6" s="117" customFormat="1" ht="17.25" customHeight="1">
      <c r="A27" s="113">
        <v>4</v>
      </c>
      <c r="B27" s="113">
        <v>387</v>
      </c>
      <c r="C27" s="116" t="str">
        <f>VLOOKUP(B27,'База ГТО'!$A$6:$C$280,2,FALSE)</f>
        <v>Вишнякова Олеся</v>
      </c>
      <c r="D27" s="91" t="str">
        <f>VLOOKUP(B27,'База ГТО'!$A$6:$C$280,3,FALSE)</f>
        <v>Департамент информац-ой политики и СМИ</v>
      </c>
      <c r="E27" s="114" t="s">
        <v>544</v>
      </c>
      <c r="F27" s="113">
        <v>21</v>
      </c>
    </row>
    <row r="28" spans="1:6" s="117" customFormat="1" ht="17.25" customHeight="1">
      <c r="A28" s="113">
        <v>7</v>
      </c>
      <c r="B28" s="113">
        <v>18</v>
      </c>
      <c r="C28" s="116" t="str">
        <f>VLOOKUP(B28,'База ГТО'!$A$6:$C$280,2,FALSE)</f>
        <v>Волкова Алена</v>
      </c>
      <c r="D28" s="91" t="str">
        <f>VLOOKUP(B28,'База ГТО'!$A$6:$C$280,3,FALSE)</f>
        <v>Управ-ие по регулированию КС и закупкам</v>
      </c>
      <c r="E28" s="114" t="s">
        <v>544</v>
      </c>
      <c r="F28" s="113">
        <v>22</v>
      </c>
    </row>
    <row r="29" spans="1:6" s="117" customFormat="1" ht="17.25" customHeight="1">
      <c r="A29" s="113">
        <v>4</v>
      </c>
      <c r="B29" s="113">
        <v>385</v>
      </c>
      <c r="C29" s="116" t="str">
        <f>VLOOKUP(B29,'База ГТО'!$A$6:$C$280,2,FALSE)</f>
        <v>Спиридонова Виктория</v>
      </c>
      <c r="D29" s="91" t="str">
        <f>VLOOKUP(B29,'База ГТО'!$A$6:$C$280,3,FALSE)</f>
        <v>Департамент информац-ой политики и СМИ</v>
      </c>
      <c r="E29" s="114" t="s">
        <v>544</v>
      </c>
      <c r="F29" s="113">
        <v>23</v>
      </c>
    </row>
    <row r="30" spans="1:6" s="117" customFormat="1" ht="17.25" customHeight="1">
      <c r="A30" s="113">
        <v>7</v>
      </c>
      <c r="B30" s="113">
        <v>382</v>
      </c>
      <c r="C30" s="116" t="str">
        <f>VLOOKUP(B30,'База ГТО'!$A$6:$C$280,2,FALSE)</f>
        <v>Акишина Елена</v>
      </c>
      <c r="D30" s="91" t="str">
        <f>VLOOKUP(B30,'База ГТО'!$A$6:$C$280,3,FALSE)</f>
        <v>Мин-во здравоохранения</v>
      </c>
      <c r="E30" s="114" t="s">
        <v>541</v>
      </c>
      <c r="F30" s="113">
        <v>24</v>
      </c>
    </row>
    <row r="31" spans="1:6" s="117" customFormat="1" ht="17.25" customHeight="1">
      <c r="A31" s="113">
        <v>8</v>
      </c>
      <c r="B31" s="113">
        <v>344</v>
      </c>
      <c r="C31" s="116" t="str">
        <f>VLOOKUP(B31,'База ГТО'!$A$6:$C$280,2,FALSE)</f>
        <v>Емельянова Светлана</v>
      </c>
      <c r="D31" s="91" t="str">
        <f>VLOOKUP(B31,'База ГТО'!$A$6:$C$280,3,FALSE)</f>
        <v>Законодательное Собрание</v>
      </c>
      <c r="E31" s="114" t="s">
        <v>541</v>
      </c>
      <c r="F31" s="113">
        <v>25</v>
      </c>
    </row>
    <row r="32" spans="1:6" s="117" customFormat="1" ht="17.25" customHeight="1">
      <c r="A32" s="113">
        <v>5</v>
      </c>
      <c r="B32" s="113">
        <v>393</v>
      </c>
      <c r="C32" s="116" t="str">
        <f>VLOOKUP(B32,'База ГТО'!$A$6:$C$280,2,FALSE)</f>
        <v>Ионова Любовь</v>
      </c>
      <c r="D32" s="91" t="str">
        <f>VLOOKUP(B32,'База ГТО'!$A$6:$C$280,3,FALSE)</f>
        <v>Мин-во ЖКХ и гр.защиты населения</v>
      </c>
      <c r="E32" s="114" t="s">
        <v>546</v>
      </c>
      <c r="F32" s="113">
        <v>26</v>
      </c>
    </row>
    <row r="33" spans="1:6" s="117" customFormat="1" ht="17.25" customHeight="1">
      <c r="A33" s="113">
        <v>6</v>
      </c>
      <c r="B33" s="113">
        <v>401</v>
      </c>
      <c r="C33" s="116" t="str">
        <f>VLOOKUP(B33,'База ГТО'!$A$6:$C$280,2,FALSE)</f>
        <v>Трошина Ирина</v>
      </c>
      <c r="D33" s="91" t="str">
        <f>VLOOKUP(B33,'База ГТО'!$A$6:$C$280,3,FALSE)</f>
        <v>Управ-ие госжилстройинспекции</v>
      </c>
      <c r="E33" s="114" t="s">
        <v>546</v>
      </c>
      <c r="F33" s="113">
        <v>27</v>
      </c>
    </row>
    <row r="34" spans="1:6" s="115" customFormat="1" ht="17.25" customHeight="1">
      <c r="A34" s="113">
        <v>4</v>
      </c>
      <c r="B34" s="113">
        <v>12</v>
      </c>
      <c r="C34" s="116" t="str">
        <f>VLOOKUP(B34,'База ГТО'!$A$6:$C$280,2,FALSE)</f>
        <v>Осипова Надежда</v>
      </c>
      <c r="D34" s="91" t="str">
        <f>VLOOKUP(B34,'База ГТО'!$A$6:$C$280,3,FALSE)</f>
        <v>Мин-во промышл.,разв. предпр-ва, инновац.политики и информатизации</v>
      </c>
      <c r="E34" s="114" t="s">
        <v>548</v>
      </c>
      <c r="F34" s="113">
        <v>28</v>
      </c>
    </row>
    <row r="35" spans="1:6" ht="18.75">
      <c r="A35" s="178" t="s">
        <v>26</v>
      </c>
      <c r="B35" s="178"/>
      <c r="C35" s="178"/>
      <c r="D35" s="178"/>
      <c r="E35" s="178"/>
      <c r="F35" s="178"/>
    </row>
    <row r="36" spans="5:6" ht="12" customHeight="1">
      <c r="E36" s="181" t="s">
        <v>71</v>
      </c>
      <c r="F36" s="181"/>
    </row>
    <row r="37" spans="1:6" ht="17.25" customHeight="1">
      <c r="A37" s="171" t="s">
        <v>63</v>
      </c>
      <c r="B37" s="171"/>
      <c r="C37" s="171"/>
      <c r="D37" s="171"/>
      <c r="E37" s="171"/>
      <c r="F37" s="171"/>
    </row>
    <row r="38" spans="1:6" ht="17.25" customHeight="1">
      <c r="A38" s="171" t="s">
        <v>38</v>
      </c>
      <c r="B38" s="171"/>
      <c r="C38" s="171"/>
      <c r="D38" s="171"/>
      <c r="E38" s="171"/>
      <c r="F38" s="171"/>
    </row>
    <row r="39" spans="1:6" s="2" customFormat="1" ht="24" customHeight="1">
      <c r="A39" s="157" t="s">
        <v>93</v>
      </c>
      <c r="B39" s="157" t="s">
        <v>35</v>
      </c>
      <c r="C39" s="157" t="s">
        <v>19</v>
      </c>
      <c r="D39" s="157" t="s">
        <v>18</v>
      </c>
      <c r="E39" s="182" t="s">
        <v>92</v>
      </c>
      <c r="F39" s="157" t="s">
        <v>23</v>
      </c>
    </row>
    <row r="40" spans="1:6" s="2" customFormat="1" ht="10.5" customHeight="1">
      <c r="A40" s="157"/>
      <c r="B40" s="157"/>
      <c r="C40" s="157"/>
      <c r="D40" s="157"/>
      <c r="E40" s="182"/>
      <c r="F40" s="157"/>
    </row>
    <row r="41" spans="1:6" s="15" customFormat="1" ht="15.75" customHeight="1">
      <c r="A41" s="113">
        <v>5</v>
      </c>
      <c r="B41" s="113">
        <v>361</v>
      </c>
      <c r="C41" s="116" t="str">
        <f>VLOOKUP(B41,'База ГТО'!$A$6:$C$280,2,FALSE)</f>
        <v>Мухратов Александр</v>
      </c>
      <c r="D41" s="91" t="str">
        <f>VLOOKUP(B41,'База ГТО'!$A$6:$C$280,3,FALSE)</f>
        <v>Мин-во экономики</v>
      </c>
      <c r="E41" s="36" t="s">
        <v>557</v>
      </c>
      <c r="F41" s="3">
        <v>1</v>
      </c>
    </row>
    <row r="42" spans="1:6" s="15" customFormat="1" ht="15.75" customHeight="1">
      <c r="A42" s="113">
        <v>5</v>
      </c>
      <c r="B42" s="113">
        <v>394</v>
      </c>
      <c r="C42" s="116" t="str">
        <f>VLOOKUP(B42,'База ГТО'!$A$6:$C$280,2,FALSE)</f>
        <v>Грядунов Максим</v>
      </c>
      <c r="D42" s="91" t="str">
        <f>VLOOKUP(B42,'База ГТО'!$A$6:$C$280,3,FALSE)</f>
        <v>Мин-во ЖКХ и гр.защиты населения</v>
      </c>
      <c r="E42" s="36" t="s">
        <v>557</v>
      </c>
      <c r="F42" s="3">
        <v>1</v>
      </c>
    </row>
    <row r="43" spans="1:6" s="15" customFormat="1" ht="15.75" customHeight="1">
      <c r="A43" s="113">
        <v>6</v>
      </c>
      <c r="B43" s="113">
        <v>399</v>
      </c>
      <c r="C43" s="116" t="str">
        <f>VLOOKUP(B43,'База ГТО'!$A$6:$C$280,2,FALSE)</f>
        <v>Ханин Василий</v>
      </c>
      <c r="D43" s="91" t="str">
        <f>VLOOKUP(B43,'База ГТО'!$A$6:$C$280,3,FALSE)</f>
        <v>Управ-ие госжилстройинспекции</v>
      </c>
      <c r="E43" s="36" t="s">
        <v>561</v>
      </c>
      <c r="F43" s="3">
        <v>3</v>
      </c>
    </row>
    <row r="44" spans="1:6" s="15" customFormat="1" ht="15.75" customHeight="1">
      <c r="A44" s="113">
        <v>4</v>
      </c>
      <c r="B44" s="113">
        <v>109</v>
      </c>
      <c r="C44" s="116" t="str">
        <f>VLOOKUP(B44,'База ГТО'!$A$6:$C$280,2,FALSE)</f>
        <v>Никишин Сергей</v>
      </c>
      <c r="D44" s="91" t="str">
        <f>VLOOKUP(B44,'База ГТО'!$A$6:$C$280,3,FALSE)</f>
        <v>Мин-во физ.культуры и спорта</v>
      </c>
      <c r="E44" s="36" t="s">
        <v>561</v>
      </c>
      <c r="F44" s="3">
        <v>3</v>
      </c>
    </row>
    <row r="45" spans="1:6" s="15" customFormat="1" ht="15.75" customHeight="1">
      <c r="A45" s="113">
        <v>8</v>
      </c>
      <c r="B45" s="113">
        <v>16</v>
      </c>
      <c r="C45" s="116" t="str">
        <f>VLOOKUP(B45,'База ГТО'!$A$6:$C$280,2,FALSE)</f>
        <v>Атясов Владимир</v>
      </c>
      <c r="D45" s="91" t="str">
        <f>VLOOKUP(B45,'База ГТО'!$A$6:$C$280,3,FALSE)</f>
        <v>Управ-ие по регулированию КС и закупкам</v>
      </c>
      <c r="E45" s="36" t="s">
        <v>563</v>
      </c>
      <c r="F45" s="3">
        <v>5</v>
      </c>
    </row>
    <row r="46" spans="1:6" s="15" customFormat="1" ht="15.75" customHeight="1">
      <c r="A46" s="113">
        <v>5</v>
      </c>
      <c r="B46" s="113">
        <v>358</v>
      </c>
      <c r="C46" s="116" t="str">
        <f>VLOOKUP(B46,'База ГТО'!$A$6:$C$280,2,FALSE)</f>
        <v>Исаев Вадим</v>
      </c>
      <c r="D46" s="91" t="str">
        <f>VLOOKUP(B46,'База ГТО'!$A$6:$C$280,3,FALSE)</f>
        <v>Мин-во экономики</v>
      </c>
      <c r="E46" s="36" t="s">
        <v>554</v>
      </c>
      <c r="F46" s="3">
        <v>6</v>
      </c>
    </row>
    <row r="47" spans="1:6" s="15" customFormat="1" ht="15.75" customHeight="1">
      <c r="A47" s="113">
        <v>5</v>
      </c>
      <c r="B47" s="113">
        <v>395</v>
      </c>
      <c r="C47" s="116" t="str">
        <f>VLOOKUP(B47,'База ГТО'!$A$6:$C$280,2,FALSE)</f>
        <v>Стеклянников Андрей</v>
      </c>
      <c r="D47" s="91" t="str">
        <f>VLOOKUP(B47,'База ГТО'!$A$6:$C$280,3,FALSE)</f>
        <v>Мин-во ЖКХ и гр.защиты населения</v>
      </c>
      <c r="E47" s="36" t="s">
        <v>554</v>
      </c>
      <c r="F47" s="3">
        <v>6</v>
      </c>
    </row>
    <row r="48" spans="1:6" s="15" customFormat="1" ht="15.75" customHeight="1">
      <c r="A48" s="113">
        <v>4</v>
      </c>
      <c r="B48" s="113">
        <v>354</v>
      </c>
      <c r="C48" s="116" t="str">
        <f>VLOOKUP(B48,'База ГТО'!$A$6:$C$280,2,FALSE)</f>
        <v>Иняхин Александр</v>
      </c>
      <c r="D48" s="91" t="str">
        <f>VLOOKUP(B48,'База ГТО'!$A$6:$C$280,3,FALSE)</f>
        <v>Мин-во сельского хозяйства</v>
      </c>
      <c r="E48" s="36" t="s">
        <v>539</v>
      </c>
      <c r="F48" s="3">
        <v>8</v>
      </c>
    </row>
    <row r="49" spans="1:6" s="15" customFormat="1" ht="15.75" customHeight="1">
      <c r="A49" s="113">
        <v>6</v>
      </c>
      <c r="B49" s="113">
        <v>104</v>
      </c>
      <c r="C49" s="116" t="str">
        <f>VLOOKUP(B49,'База ГТО'!$A$6:$C$280,2,FALSE)</f>
        <v>Баранов Алексей</v>
      </c>
      <c r="D49" s="91" t="str">
        <f>VLOOKUP(B49,'База ГТО'!$A$6:$C$280,3,FALSE)</f>
        <v>Мин-во лесного,охотн. хоз-ва и природопольз.</v>
      </c>
      <c r="E49" s="36" t="s">
        <v>539</v>
      </c>
      <c r="F49" s="3">
        <v>8</v>
      </c>
    </row>
    <row r="50" spans="1:6" s="15" customFormat="1" ht="15.75" customHeight="1">
      <c r="A50" s="113">
        <v>4</v>
      </c>
      <c r="B50" s="113">
        <v>107</v>
      </c>
      <c r="C50" s="116" t="str">
        <f>VLOOKUP(B50,'База ГТО'!$A$6:$C$280,2,FALSE)</f>
        <v>Жучков Владимир</v>
      </c>
      <c r="D50" s="91" t="str">
        <f>VLOOKUP(B50,'База ГТО'!$A$6:$C$280,3,FALSE)</f>
        <v>Мин-во физ.культуры и спорта</v>
      </c>
      <c r="E50" s="36" t="s">
        <v>560</v>
      </c>
      <c r="F50" s="3">
        <v>10</v>
      </c>
    </row>
    <row r="51" spans="1:6" s="15" customFormat="1" ht="15.75" customHeight="1">
      <c r="A51" s="113">
        <v>6</v>
      </c>
      <c r="B51" s="113">
        <v>400</v>
      </c>
      <c r="C51" s="116" t="str">
        <f>VLOOKUP(B51,'База ГТО'!$A$6:$C$280,2,FALSE)</f>
        <v>Денисов Максим</v>
      </c>
      <c r="D51" s="91" t="str">
        <f>VLOOKUP(B51,'База ГТО'!$A$6:$C$280,3,FALSE)</f>
        <v>Управ-ие госжилстройинспекции</v>
      </c>
      <c r="E51" s="36" t="s">
        <v>560</v>
      </c>
      <c r="F51" s="3">
        <v>10</v>
      </c>
    </row>
    <row r="52" spans="1:6" s="15" customFormat="1" ht="15.75" customHeight="1">
      <c r="A52" s="113">
        <v>8</v>
      </c>
      <c r="B52" s="113">
        <v>14</v>
      </c>
      <c r="C52" s="116" t="str">
        <f>VLOOKUP(B52,'База ГТО'!$A$6:$C$280,2,FALSE)</f>
        <v>Шеменев Дмитрий</v>
      </c>
      <c r="D52" s="91" t="str">
        <f>VLOOKUP(B52,'База ГТО'!$A$6:$C$280,3,FALSE)</f>
        <v>Управ-ие по регулированию КС и закупкам</v>
      </c>
      <c r="E52" s="36" t="s">
        <v>562</v>
      </c>
      <c r="F52" s="3">
        <v>12</v>
      </c>
    </row>
    <row r="53" spans="1:6" s="15" customFormat="1" ht="15.75" customHeight="1">
      <c r="A53" s="113">
        <v>7</v>
      </c>
      <c r="B53" s="113">
        <v>380</v>
      </c>
      <c r="C53" s="116" t="str">
        <f>VLOOKUP(B53,'База ГТО'!$A$6:$C$280,2,FALSE)</f>
        <v>Андриянов Евгений</v>
      </c>
      <c r="D53" s="91" t="str">
        <f>VLOOKUP(B53,'База ГТО'!$A$6:$C$280,3,FALSE)</f>
        <v>Мин-во здравоохранения</v>
      </c>
      <c r="E53" s="36" t="s">
        <v>555</v>
      </c>
      <c r="F53" s="3">
        <v>13</v>
      </c>
    </row>
    <row r="54" spans="1:6" s="15" customFormat="1" ht="15.75" customHeight="1">
      <c r="A54" s="113">
        <v>3</v>
      </c>
      <c r="B54" s="113">
        <v>294</v>
      </c>
      <c r="C54" s="116" t="str">
        <f>VLOOKUP(B54,'База ГТО'!$A$6:$C$280,2,FALSE)</f>
        <v>Бочкарев Александр</v>
      </c>
      <c r="D54" s="91" t="str">
        <f>VLOOKUP(B54,'База ГТО'!$A$6:$C$280,3,FALSE)</f>
        <v>Мин-во образования</v>
      </c>
      <c r="E54" s="36" t="s">
        <v>555</v>
      </c>
      <c r="F54" s="3">
        <v>13</v>
      </c>
    </row>
    <row r="55" spans="1:6" s="15" customFormat="1" ht="15.75" customHeight="1">
      <c r="A55" s="113">
        <v>3</v>
      </c>
      <c r="B55" s="113">
        <v>10</v>
      </c>
      <c r="C55" s="116" t="str">
        <f>VLOOKUP(B55,'База ГТО'!$A$6:$C$280,2,FALSE)</f>
        <v>Дубын Евгений</v>
      </c>
      <c r="D55" s="91" t="str">
        <f>VLOOKUP(B55,'База ГТО'!$A$6:$C$280,3,FALSE)</f>
        <v>Мин-во промышл.,разв. предпр-ва, инновац.политики и информатизации</v>
      </c>
      <c r="E55" s="36" t="s">
        <v>555</v>
      </c>
      <c r="F55" s="3">
        <v>13</v>
      </c>
    </row>
    <row r="56" spans="1:6" s="15" customFormat="1" ht="15.75" customHeight="1">
      <c r="A56" s="113">
        <v>5</v>
      </c>
      <c r="B56" s="113">
        <v>369</v>
      </c>
      <c r="C56" s="116" t="str">
        <f>VLOOKUP(B56,'База ГТО'!$A$6:$C$280,2,FALSE)</f>
        <v>Спирин Андрей</v>
      </c>
      <c r="D56" s="91" t="str">
        <f>VLOOKUP(B56,'База ГТО'!$A$6:$C$280,3,FALSE)</f>
        <v>Управ-ие общ.безопасности и обесп.дея-ти мировых судей</v>
      </c>
      <c r="E56" s="36" t="s">
        <v>555</v>
      </c>
      <c r="F56" s="3">
        <v>13</v>
      </c>
    </row>
    <row r="57" spans="1:6" s="15" customFormat="1" ht="15.75" customHeight="1">
      <c r="A57" s="113">
        <v>3</v>
      </c>
      <c r="B57" s="113">
        <v>374</v>
      </c>
      <c r="C57" s="116" t="str">
        <f>VLOOKUP(B57,'База ГТО'!$A$6:$C$280,2,FALSE)</f>
        <v>Иванов Александр</v>
      </c>
      <c r="D57" s="91" t="str">
        <f>VLOOKUP(B57,'База ГТО'!$A$6:$C$280,3,FALSE)</f>
        <v>Правительство</v>
      </c>
      <c r="E57" s="36" t="s">
        <v>553</v>
      </c>
      <c r="F57" s="3">
        <v>17</v>
      </c>
    </row>
    <row r="58" spans="1:6" s="15" customFormat="1" ht="15.75" customHeight="1">
      <c r="A58" s="113">
        <v>7</v>
      </c>
      <c r="B58" s="113">
        <v>381</v>
      </c>
      <c r="C58" s="116" t="str">
        <f>VLOOKUP(B58,'База ГТО'!$A$6:$C$280,2,FALSE)</f>
        <v>Никулин Александр</v>
      </c>
      <c r="D58" s="91" t="str">
        <f>VLOOKUP(B58,'База ГТО'!$A$6:$C$280,3,FALSE)</f>
        <v>Мин-во здравоохранения</v>
      </c>
      <c r="E58" s="36" t="s">
        <v>553</v>
      </c>
      <c r="F58" s="3">
        <v>17</v>
      </c>
    </row>
    <row r="59" spans="1:6" s="15" customFormat="1" ht="15.75" customHeight="1">
      <c r="A59" s="113">
        <v>7</v>
      </c>
      <c r="B59" s="113">
        <v>370</v>
      </c>
      <c r="C59" s="116" t="str">
        <f>VLOOKUP(B59,'База ГТО'!$A$6:$C$280,2,FALSE)</f>
        <v>Шумилов Антон</v>
      </c>
      <c r="D59" s="91" t="str">
        <f>VLOOKUP(B59,'База ГТО'!$A$6:$C$280,3,FALSE)</f>
        <v>Мин-во труда, соц.защиты и демографии</v>
      </c>
      <c r="E59" s="36" t="s">
        <v>559</v>
      </c>
      <c r="F59" s="3">
        <v>19</v>
      </c>
    </row>
    <row r="60" spans="1:6" s="2" customFormat="1" ht="15.75" customHeight="1">
      <c r="A60" s="113">
        <v>5</v>
      </c>
      <c r="B60" s="113">
        <v>368</v>
      </c>
      <c r="C60" s="116" t="str">
        <f>VLOOKUP(B60,'База ГТО'!$A$6:$C$280,2,FALSE)</f>
        <v>Курдюков Олег</v>
      </c>
      <c r="D60" s="91" t="str">
        <f>VLOOKUP(B60,'База ГТО'!$A$6:$C$280,3,FALSE)</f>
        <v>Управ-ие общ.безопасности и обесп.дея-ти мировых судей</v>
      </c>
      <c r="E60" s="36" t="s">
        <v>559</v>
      </c>
      <c r="F60" s="3">
        <v>19</v>
      </c>
    </row>
    <row r="61" spans="1:6" s="2" customFormat="1" ht="15.75" customHeight="1">
      <c r="A61" s="113">
        <v>3</v>
      </c>
      <c r="B61" s="113">
        <v>11</v>
      </c>
      <c r="C61" s="116" t="str">
        <f>VLOOKUP(B61,'База ГТО'!$A$6:$C$280,2,FALSE)</f>
        <v>Павлов Артем</v>
      </c>
      <c r="D61" s="91" t="str">
        <f>VLOOKUP(B61,'База ГТО'!$A$6:$C$280,3,FALSE)</f>
        <v>Мин-во промышл.,разв. предпр-ва, инновац.политики и информатизации</v>
      </c>
      <c r="E61" s="36" t="s">
        <v>559</v>
      </c>
      <c r="F61" s="3">
        <v>19</v>
      </c>
    </row>
    <row r="62" spans="1:6" s="15" customFormat="1" ht="15.75" customHeight="1">
      <c r="A62" s="113">
        <v>3</v>
      </c>
      <c r="B62" s="113">
        <v>341</v>
      </c>
      <c r="C62" s="116" t="str">
        <f>VLOOKUP(B62,'База ГТО'!$A$6:$C$280,2,FALSE)</f>
        <v>Мартынов Николай</v>
      </c>
      <c r="D62" s="91" t="str">
        <f>VLOOKUP(B62,'База ГТО'!$A$6:$C$280,3,FALSE)</f>
        <v>Мин-во образования</v>
      </c>
      <c r="E62" s="36" t="s">
        <v>542</v>
      </c>
      <c r="F62" s="3">
        <v>22</v>
      </c>
    </row>
    <row r="63" spans="1:6" s="15" customFormat="1" ht="15.75" customHeight="1">
      <c r="A63" s="113">
        <v>7</v>
      </c>
      <c r="B63" s="113">
        <v>342</v>
      </c>
      <c r="C63" s="116" t="str">
        <f>VLOOKUP(B63,'База ГТО'!$A$6:$C$280,2,FALSE)</f>
        <v>Казаков Сергей</v>
      </c>
      <c r="D63" s="91" t="str">
        <f>VLOOKUP(B63,'База ГТО'!$A$6:$C$280,3,FALSE)</f>
        <v>Законодательное Собрание</v>
      </c>
      <c r="E63" s="36" t="s">
        <v>542</v>
      </c>
      <c r="F63" s="3">
        <v>22</v>
      </c>
    </row>
    <row r="64" spans="1:6" s="15" customFormat="1" ht="15.75" customHeight="1">
      <c r="A64" s="113">
        <v>4</v>
      </c>
      <c r="B64" s="113">
        <v>355</v>
      </c>
      <c r="C64" s="116" t="str">
        <f>VLOOKUP(B64,'База ГТО'!$A$6:$C$280,2,FALSE)</f>
        <v>Мухтаров Руслан</v>
      </c>
      <c r="D64" s="91" t="str">
        <f>VLOOKUP(B64,'База ГТО'!$A$6:$C$280,3,FALSE)</f>
        <v>Мин-во сельского хозяйства</v>
      </c>
      <c r="E64" s="36" t="s">
        <v>556</v>
      </c>
      <c r="F64" s="3">
        <v>24</v>
      </c>
    </row>
    <row r="65" spans="1:6" s="15" customFormat="1" ht="15.75" customHeight="1">
      <c r="A65" s="113">
        <v>4</v>
      </c>
      <c r="B65" s="113">
        <v>384</v>
      </c>
      <c r="C65" s="116" t="str">
        <f>VLOOKUP(B65,'База ГТО'!$A$6:$C$280,2,FALSE)</f>
        <v>Бодров Анатолий</v>
      </c>
      <c r="D65" s="91" t="str">
        <f>VLOOKUP(B65,'База ГТО'!$A$6:$C$280,3,FALSE)</f>
        <v>Департамент информац-ой политики и СМИ</v>
      </c>
      <c r="E65" s="36" t="s">
        <v>550</v>
      </c>
      <c r="F65" s="3">
        <v>25</v>
      </c>
    </row>
    <row r="66" spans="1:6" s="15" customFormat="1" ht="15.75" customHeight="1">
      <c r="A66" s="113">
        <v>7</v>
      </c>
      <c r="B66" s="113">
        <v>343</v>
      </c>
      <c r="C66" s="116" t="str">
        <f>VLOOKUP(B66,'База ГТО'!$A$6:$C$280,2,FALSE)</f>
        <v>Попов Александр</v>
      </c>
      <c r="D66" s="91" t="str">
        <f>VLOOKUP(B66,'База ГТО'!$A$6:$C$280,3,FALSE)</f>
        <v>Законодательное Собрание</v>
      </c>
      <c r="E66" s="36" t="s">
        <v>550</v>
      </c>
      <c r="F66" s="3">
        <v>25</v>
      </c>
    </row>
    <row r="67" spans="1:6" s="15" customFormat="1" ht="15.75" customHeight="1">
      <c r="A67" s="113">
        <v>6</v>
      </c>
      <c r="B67" s="113">
        <v>103</v>
      </c>
      <c r="C67" s="116" t="str">
        <f>VLOOKUP(B67,'База ГТО'!$A$6:$C$280,2,FALSE)</f>
        <v>Трушин Алексей</v>
      </c>
      <c r="D67" s="91" t="str">
        <f>VLOOKUP(B67,'База ГТО'!$A$6:$C$280,3,FALSE)</f>
        <v>Мин-во лесного,охотн. хоз-ва и природопольз.</v>
      </c>
      <c r="E67" s="36" t="s">
        <v>549</v>
      </c>
      <c r="F67" s="3">
        <v>27</v>
      </c>
    </row>
    <row r="68" spans="1:6" s="2" customFormat="1" ht="15.75" customHeight="1">
      <c r="A68" s="113">
        <v>4</v>
      </c>
      <c r="B68" s="113">
        <v>386</v>
      </c>
      <c r="C68" s="116" t="str">
        <f>VLOOKUP(B68,'База ГТО'!$A$6:$C$280,2,FALSE)</f>
        <v>Андреев Дмитрий</v>
      </c>
      <c r="D68" s="91" t="str">
        <f>VLOOKUP(B68,'База ГТО'!$A$6:$C$280,3,FALSE)</f>
        <v>Департамент информац-ой политики и СМИ</v>
      </c>
      <c r="E68" s="36" t="s">
        <v>558</v>
      </c>
      <c r="F68" s="3">
        <v>28</v>
      </c>
    </row>
    <row r="69" spans="1:6" s="15" customFormat="1" ht="15.75" customHeight="1">
      <c r="A69" s="113">
        <v>3</v>
      </c>
      <c r="B69" s="113">
        <v>376</v>
      </c>
      <c r="C69" s="116" t="str">
        <f>VLOOKUP(B69,'База ГТО'!$A$6:$C$280,2,FALSE)</f>
        <v>Марин Михаил</v>
      </c>
      <c r="D69" s="91" t="str">
        <f>VLOOKUP(B69,'База ГТО'!$A$6:$C$280,3,FALSE)</f>
        <v>Правительство</v>
      </c>
      <c r="E69" s="36"/>
      <c r="F69" s="3">
        <v>29</v>
      </c>
    </row>
    <row r="70" spans="1:2" ht="16.5">
      <c r="A70" s="124"/>
      <c r="B70" s="122"/>
    </row>
  </sheetData>
  <sheetProtection/>
  <mergeCells count="20">
    <mergeCell ref="E39:E40"/>
    <mergeCell ref="B39:B40"/>
    <mergeCell ref="A1:F1"/>
    <mergeCell ref="A3:F3"/>
    <mergeCell ref="A4:F4"/>
    <mergeCell ref="E2:F2"/>
    <mergeCell ref="C5:C6"/>
    <mergeCell ref="B5:B6"/>
    <mergeCell ref="A5:A6"/>
    <mergeCell ref="E5:E6"/>
    <mergeCell ref="C39:C40"/>
    <mergeCell ref="D39:D40"/>
    <mergeCell ref="E36:F36"/>
    <mergeCell ref="D5:D6"/>
    <mergeCell ref="A35:F35"/>
    <mergeCell ref="F5:F6"/>
    <mergeCell ref="F39:F40"/>
    <mergeCell ref="A37:F37"/>
    <mergeCell ref="A38:F38"/>
    <mergeCell ref="A39:A40"/>
  </mergeCells>
  <printOptions/>
  <pageMargins left="0.15748031496062992" right="0.15748031496062992" top="0.2362204724409449" bottom="0.2755905511811024" header="0.2362204724409449" footer="0.15748031496062992"/>
  <pageSetup horizontalDpi="600" verticalDpi="600" orientation="portrait" paperSize="9" scale="95" r:id="rId1"/>
  <rowBreaks count="1" manualBreakCount="1">
    <brk id="3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SheetLayoutView="100" zoomScalePageLayoutView="0" workbookViewId="0" topLeftCell="B55">
      <selection activeCell="F70" sqref="F70"/>
    </sheetView>
  </sheetViews>
  <sheetFormatPr defaultColWidth="9.00390625" defaultRowHeight="12.75"/>
  <cols>
    <col min="1" max="1" width="4.25390625" style="93" hidden="1" customWidth="1"/>
    <col min="2" max="2" width="6.375" style="122" customWidth="1"/>
    <col min="3" max="3" width="23.125" style="16" customWidth="1"/>
    <col min="4" max="4" width="41.125" style="16" customWidth="1"/>
    <col min="5" max="5" width="9.875" style="94" customWidth="1"/>
    <col min="6" max="6" width="9.00390625" style="93" customWidth="1"/>
    <col min="7" max="7" width="0" style="118" hidden="1" customWidth="1"/>
    <col min="8" max="8" width="0" style="119" hidden="1" customWidth="1"/>
    <col min="9" max="16384" width="9.125" style="16" customWidth="1"/>
  </cols>
  <sheetData>
    <row r="1" spans="1:6" ht="18.75">
      <c r="A1" s="178" t="s">
        <v>26</v>
      </c>
      <c r="B1" s="178"/>
      <c r="C1" s="178"/>
      <c r="D1" s="178"/>
      <c r="E1" s="178"/>
      <c r="F1" s="178"/>
    </row>
    <row r="2" spans="5:6" ht="15" customHeight="1">
      <c r="E2" s="181" t="s">
        <v>71</v>
      </c>
      <c r="F2" s="181"/>
    </row>
    <row r="3" spans="1:6" ht="17.25" customHeight="1">
      <c r="A3" s="171" t="s">
        <v>64</v>
      </c>
      <c r="B3" s="171"/>
      <c r="C3" s="171"/>
      <c r="D3" s="171"/>
      <c r="E3" s="171"/>
      <c r="F3" s="171"/>
    </row>
    <row r="4" spans="1:6" ht="17.25" customHeight="1">
      <c r="A4" s="171" t="s">
        <v>36</v>
      </c>
      <c r="B4" s="171"/>
      <c r="C4" s="171"/>
      <c r="D4" s="171"/>
      <c r="E4" s="171"/>
      <c r="F4" s="171"/>
    </row>
    <row r="5" spans="1:8" s="2" customFormat="1" ht="15" customHeight="1">
      <c r="A5" s="157" t="s">
        <v>17</v>
      </c>
      <c r="B5" s="183" t="s">
        <v>35</v>
      </c>
      <c r="C5" s="157" t="s">
        <v>19</v>
      </c>
      <c r="D5" s="157" t="s">
        <v>18</v>
      </c>
      <c r="E5" s="158" t="s">
        <v>92</v>
      </c>
      <c r="F5" s="157" t="s">
        <v>23</v>
      </c>
      <c r="G5" s="157" t="s">
        <v>92</v>
      </c>
      <c r="H5" s="157"/>
    </row>
    <row r="6" spans="1:8" s="2" customFormat="1" ht="18" customHeight="1">
      <c r="A6" s="157"/>
      <c r="B6" s="183"/>
      <c r="C6" s="157"/>
      <c r="D6" s="157"/>
      <c r="E6" s="158"/>
      <c r="F6" s="157"/>
      <c r="G6" s="70" t="s">
        <v>102</v>
      </c>
      <c r="H6" s="71" t="s">
        <v>103</v>
      </c>
    </row>
    <row r="7" spans="1:8" s="15" customFormat="1" ht="18" customHeight="1">
      <c r="A7" s="113">
        <v>1</v>
      </c>
      <c r="B7" s="120">
        <v>375</v>
      </c>
      <c r="C7" s="116" t="str">
        <f>VLOOKUP(B7,'База ГТО'!$A$6:$C$280,2,FALSE)</f>
        <v>Варламова Анна</v>
      </c>
      <c r="D7" s="91" t="str">
        <f>VLOOKUP(B7,'База ГТО'!$A$6:$C$280,3,FALSE)</f>
        <v>Правительство</v>
      </c>
      <c r="E7" s="55" t="str">
        <f aca="true" t="shared" si="0" ref="E7:E32">CONCATENATE(G7,":",H7)</f>
        <v>3:30,6</v>
      </c>
      <c r="F7" s="3">
        <v>1</v>
      </c>
      <c r="G7" s="66">
        <v>3</v>
      </c>
      <c r="H7" s="68" t="s">
        <v>564</v>
      </c>
    </row>
    <row r="8" spans="1:8" s="15" customFormat="1" ht="18" customHeight="1">
      <c r="A8" s="113">
        <v>3</v>
      </c>
      <c r="B8" s="120">
        <v>356</v>
      </c>
      <c r="C8" s="116" t="str">
        <f>VLOOKUP(B8,'База ГТО'!$A$6:$C$280,2,FALSE)</f>
        <v>Полецкая Анна</v>
      </c>
      <c r="D8" s="91" t="str">
        <f>VLOOKUP(B8,'База ГТО'!$A$6:$C$280,3,FALSE)</f>
        <v>Мин-во сельского хозяйства</v>
      </c>
      <c r="E8" s="55" t="str">
        <f t="shared" si="0"/>
        <v>4:29,8</v>
      </c>
      <c r="F8" s="3">
        <v>2</v>
      </c>
      <c r="G8" s="66">
        <v>4</v>
      </c>
      <c r="H8" s="68" t="s">
        <v>566</v>
      </c>
    </row>
    <row r="9" spans="1:8" s="15" customFormat="1" ht="18" customHeight="1">
      <c r="A9" s="113">
        <v>12</v>
      </c>
      <c r="B9" s="120">
        <v>398</v>
      </c>
      <c r="C9" s="116" t="str">
        <f>VLOOKUP(B9,'База ГТО'!$A$6:$C$280,2,FALSE)</f>
        <v>Игнатьева Елена</v>
      </c>
      <c r="D9" s="91" t="str">
        <f>VLOOKUP(B9,'База ГТО'!$A$6:$C$280,3,FALSE)</f>
        <v>Управ-ие госжилстройинспекции</v>
      </c>
      <c r="E9" s="55" t="str">
        <f t="shared" si="0"/>
        <v>4:32,1</v>
      </c>
      <c r="F9" s="3">
        <v>3</v>
      </c>
      <c r="G9" s="66">
        <v>4</v>
      </c>
      <c r="H9" s="68" t="s">
        <v>582</v>
      </c>
    </row>
    <row r="10" spans="1:8" s="15" customFormat="1" ht="18" customHeight="1">
      <c r="A10" s="113">
        <v>6</v>
      </c>
      <c r="B10" s="113">
        <v>360</v>
      </c>
      <c r="C10" s="116" t="str">
        <f>VLOOKUP(B10,'База ГТО'!$A$6:$C$280,2,FALSE)</f>
        <v>Бычкова Мария</v>
      </c>
      <c r="D10" s="91" t="str">
        <f>VLOOKUP(B10,'База ГТО'!$A$6:$C$280,3,FALSE)</f>
        <v>Мин-во экономики</v>
      </c>
      <c r="E10" s="55" t="str">
        <f t="shared" si="0"/>
        <v>4:32,5</v>
      </c>
      <c r="F10" s="3">
        <v>4</v>
      </c>
      <c r="G10" s="66">
        <v>4</v>
      </c>
      <c r="H10" s="68" t="s">
        <v>569</v>
      </c>
    </row>
    <row r="11" spans="1:8" s="15" customFormat="1" ht="18" customHeight="1">
      <c r="A11" s="113">
        <v>4</v>
      </c>
      <c r="B11" s="121">
        <v>353</v>
      </c>
      <c r="C11" s="116" t="str">
        <f>VLOOKUP(B11,'База ГТО'!$A$6:$C$280,2,FALSE)</f>
        <v>Давыдова Елена</v>
      </c>
      <c r="D11" s="91" t="str">
        <f>VLOOKUP(B11,'База ГТО'!$A$6:$C$280,3,FALSE)</f>
        <v>Мин-во сельского хозяйства</v>
      </c>
      <c r="E11" s="55" t="str">
        <f t="shared" si="0"/>
        <v>4:34,5</v>
      </c>
      <c r="F11" s="3">
        <v>5</v>
      </c>
      <c r="G11" s="66">
        <v>4</v>
      </c>
      <c r="H11" s="68" t="s">
        <v>567</v>
      </c>
    </row>
    <row r="12" spans="1:8" s="15" customFormat="1" ht="18" customHeight="1">
      <c r="A12" s="113">
        <v>11</v>
      </c>
      <c r="B12" s="120">
        <v>339</v>
      </c>
      <c r="C12" s="116" t="str">
        <f>VLOOKUP(B12,'База ГТО'!$A$6:$C$280,2,FALSE)</f>
        <v>Викторова Надежда</v>
      </c>
      <c r="D12" s="91" t="str">
        <f>VLOOKUP(B12,'База ГТО'!$A$6:$C$280,3,FALSE)</f>
        <v>Мин-во образования</v>
      </c>
      <c r="E12" s="55" t="str">
        <f t="shared" si="0"/>
        <v>4:37,0</v>
      </c>
      <c r="F12" s="3">
        <v>6</v>
      </c>
      <c r="G12" s="66">
        <v>4</v>
      </c>
      <c r="H12" s="68" t="s">
        <v>572</v>
      </c>
    </row>
    <row r="13" spans="1:8" s="15" customFormat="1" ht="18" customHeight="1">
      <c r="A13" s="113">
        <v>11</v>
      </c>
      <c r="B13" s="121">
        <v>401</v>
      </c>
      <c r="C13" s="116" t="str">
        <f>VLOOKUP(B13,'База ГТО'!$A$6:$C$280,2,FALSE)</f>
        <v>Трошина Ирина</v>
      </c>
      <c r="D13" s="91" t="str">
        <f>VLOOKUP(B13,'База ГТО'!$A$6:$C$280,3,FALSE)</f>
        <v>Управ-ие госжилстройинспекции</v>
      </c>
      <c r="E13" s="55" t="str">
        <f t="shared" si="0"/>
        <v>4:37,6</v>
      </c>
      <c r="F13" s="3">
        <v>7</v>
      </c>
      <c r="G13" s="66">
        <v>4</v>
      </c>
      <c r="H13" s="68" t="s">
        <v>581</v>
      </c>
    </row>
    <row r="14" spans="1:8" s="15" customFormat="1" ht="18" customHeight="1">
      <c r="A14" s="113">
        <v>9</v>
      </c>
      <c r="B14" s="121">
        <v>382</v>
      </c>
      <c r="C14" s="116" t="str">
        <f>VLOOKUP(B14,'База ГТО'!$A$6:$C$280,2,FALSE)</f>
        <v>Акишина Елена</v>
      </c>
      <c r="D14" s="91" t="str">
        <f>VLOOKUP(B14,'База ГТО'!$A$6:$C$280,3,FALSE)</f>
        <v>Мин-во здравоохранения</v>
      </c>
      <c r="E14" s="55" t="str">
        <f t="shared" si="0"/>
        <v>4:40,2</v>
      </c>
      <c r="F14" s="3">
        <v>8</v>
      </c>
      <c r="G14" s="66">
        <v>4</v>
      </c>
      <c r="H14" s="68" t="s">
        <v>570</v>
      </c>
    </row>
    <row r="15" spans="1:8" s="15" customFormat="1" ht="18" customHeight="1">
      <c r="A15" s="113">
        <v>6</v>
      </c>
      <c r="B15" s="120">
        <v>12</v>
      </c>
      <c r="C15" s="116" t="str">
        <f>VLOOKUP(B15,'База ГТО'!$A$6:$C$280,2,FALSE)</f>
        <v>Осипова Надежда</v>
      </c>
      <c r="D15" s="91" t="str">
        <f>VLOOKUP(B15,'База ГТО'!$A$6:$C$280,3,FALSE)</f>
        <v>Мин-во промышл.,разв. предпр-ва, инновац.политики и информатизации</v>
      </c>
      <c r="E15" s="55" t="str">
        <f t="shared" si="0"/>
        <v>4:44,9</v>
      </c>
      <c r="F15" s="3">
        <v>9</v>
      </c>
      <c r="G15" s="66">
        <v>4</v>
      </c>
      <c r="H15" s="68" t="s">
        <v>579</v>
      </c>
    </row>
    <row r="16" spans="1:8" s="15" customFormat="1" ht="18" customHeight="1">
      <c r="A16" s="113">
        <v>2</v>
      </c>
      <c r="B16" s="120">
        <v>377</v>
      </c>
      <c r="C16" s="116" t="str">
        <f>VLOOKUP(B16,'База ГТО'!$A$6:$C$280,2,FALSE)</f>
        <v>Красилова Галина</v>
      </c>
      <c r="D16" s="91" t="str">
        <f>VLOOKUP(B16,'База ГТО'!$A$6:$C$280,3,FALSE)</f>
        <v>Правительство</v>
      </c>
      <c r="E16" s="55" t="str">
        <f t="shared" si="0"/>
        <v>4:48,8</v>
      </c>
      <c r="F16" s="3">
        <v>10</v>
      </c>
      <c r="G16" s="66">
        <v>4</v>
      </c>
      <c r="H16" s="68" t="s">
        <v>565</v>
      </c>
    </row>
    <row r="17" spans="1:8" s="15" customFormat="1" ht="18" customHeight="1">
      <c r="A17" s="113">
        <v>15</v>
      </c>
      <c r="B17" s="120">
        <v>17</v>
      </c>
      <c r="C17" s="116" t="str">
        <f>VLOOKUP(B17,'База ГТО'!$A$6:$C$280,2,FALSE)</f>
        <v>Коробова Наталья</v>
      </c>
      <c r="D17" s="91" t="str">
        <f>VLOOKUP(B17,'База ГТО'!$A$6:$C$280,3,FALSE)</f>
        <v>Управ-ие по регулированию КС и закупкам</v>
      </c>
      <c r="E17" s="55" t="str">
        <f t="shared" si="0"/>
        <v>4:53,0</v>
      </c>
      <c r="F17" s="3">
        <v>11</v>
      </c>
      <c r="G17" s="66">
        <v>4</v>
      </c>
      <c r="H17" s="68" t="s">
        <v>585</v>
      </c>
    </row>
    <row r="18" spans="1:8" s="15" customFormat="1" ht="18" customHeight="1">
      <c r="A18" s="113">
        <v>5</v>
      </c>
      <c r="B18" s="113">
        <v>359</v>
      </c>
      <c r="C18" s="116" t="str">
        <f>VLOOKUP(B18,'База ГТО'!$A$6:$C$280,2,FALSE)</f>
        <v>Бараева Марьям</v>
      </c>
      <c r="D18" s="91" t="str">
        <f>VLOOKUP(B18,'База ГТО'!$A$6:$C$280,3,FALSE)</f>
        <v>Мин-во экономики</v>
      </c>
      <c r="E18" s="55" t="str">
        <f t="shared" si="0"/>
        <v>4:57,5</v>
      </c>
      <c r="F18" s="3">
        <v>12</v>
      </c>
      <c r="G18" s="66">
        <v>4</v>
      </c>
      <c r="H18" s="68" t="s">
        <v>568</v>
      </c>
    </row>
    <row r="19" spans="1:8" s="15" customFormat="1" ht="18" customHeight="1">
      <c r="A19" s="113">
        <v>7</v>
      </c>
      <c r="B19" s="120">
        <v>108</v>
      </c>
      <c r="C19" s="116" t="str">
        <f>VLOOKUP(B19,'База ГТО'!$A$6:$C$280,2,FALSE)</f>
        <v>Куприянова Анна</v>
      </c>
      <c r="D19" s="91" t="str">
        <f>VLOOKUP(B19,'База ГТО'!$A$6:$C$280,3,FALSE)</f>
        <v>Мин-во физ.культуры и спорта</v>
      </c>
      <c r="E19" s="55" t="str">
        <f t="shared" si="0"/>
        <v>4:59,8</v>
      </c>
      <c r="F19" s="3">
        <v>13</v>
      </c>
      <c r="G19" s="66">
        <v>4</v>
      </c>
      <c r="H19" s="68" t="s">
        <v>587</v>
      </c>
    </row>
    <row r="20" spans="1:8" s="15" customFormat="1" ht="18" customHeight="1">
      <c r="A20" s="113">
        <v>16</v>
      </c>
      <c r="B20" s="120">
        <v>393</v>
      </c>
      <c r="C20" s="116" t="str">
        <f>VLOOKUP(B20,'База ГТО'!$A$6:$C$280,2,FALSE)</f>
        <v>Ионова Любовь</v>
      </c>
      <c r="D20" s="91" t="str">
        <f>VLOOKUP(B20,'База ГТО'!$A$6:$C$280,3,FALSE)</f>
        <v>Мин-во ЖКХ и гр.защиты населения</v>
      </c>
      <c r="E20" s="55" t="str">
        <f t="shared" si="0"/>
        <v>5:00,6</v>
      </c>
      <c r="F20" s="3">
        <v>14</v>
      </c>
      <c r="G20" s="66">
        <v>5</v>
      </c>
      <c r="H20" s="68" t="s">
        <v>576</v>
      </c>
    </row>
    <row r="21" spans="1:8" s="15" customFormat="1" ht="18" customHeight="1">
      <c r="A21" s="113">
        <v>1</v>
      </c>
      <c r="B21" s="121">
        <v>105</v>
      </c>
      <c r="C21" s="116" t="str">
        <f>VLOOKUP(B21,'База ГТО'!$A$6:$C$280,2,FALSE)</f>
        <v>Яцук Ольга</v>
      </c>
      <c r="D21" s="91" t="str">
        <f>VLOOKUP(B21,'База ГТО'!$A$6:$C$280,3,FALSE)</f>
        <v>Мин-во лесного,охотн. хоз-ва и природопольз.</v>
      </c>
      <c r="E21" s="55" t="str">
        <f t="shared" si="0"/>
        <v>5:06,1</v>
      </c>
      <c r="F21" s="3">
        <v>15</v>
      </c>
      <c r="G21" s="66">
        <v>5</v>
      </c>
      <c r="H21" s="68" t="s">
        <v>577</v>
      </c>
    </row>
    <row r="22" spans="1:8" s="15" customFormat="1" ht="18" customHeight="1">
      <c r="A22" s="113">
        <v>13</v>
      </c>
      <c r="B22" s="120">
        <v>387</v>
      </c>
      <c r="C22" s="116" t="str">
        <f>VLOOKUP(B22,'База ГТО'!$A$6:$C$280,2,FALSE)</f>
        <v>Вишнякова Олеся</v>
      </c>
      <c r="D22" s="91" t="str">
        <f>VLOOKUP(B22,'База ГТО'!$A$6:$C$280,3,FALSE)</f>
        <v>Департамент информац-ой политики и СМИ</v>
      </c>
      <c r="E22" s="55" t="str">
        <f t="shared" si="0"/>
        <v>5:06,6</v>
      </c>
      <c r="F22" s="3">
        <v>16</v>
      </c>
      <c r="G22" s="66">
        <v>5</v>
      </c>
      <c r="H22" s="68" t="s">
        <v>511</v>
      </c>
    </row>
    <row r="23" spans="1:8" s="15" customFormat="1" ht="18" customHeight="1">
      <c r="A23" s="113">
        <v>15</v>
      </c>
      <c r="B23" s="120">
        <v>392</v>
      </c>
      <c r="C23" s="116" t="str">
        <f>VLOOKUP(B23,'База ГТО'!$A$6:$C$280,2,FALSE)</f>
        <v>Алексанова Екатерина</v>
      </c>
      <c r="D23" s="91" t="str">
        <f>VLOOKUP(B23,'База ГТО'!$A$6:$C$280,3,FALSE)</f>
        <v>Мин-во ЖКХ и гр.защиты населения</v>
      </c>
      <c r="E23" s="55" t="str">
        <f t="shared" si="0"/>
        <v>5:08,9</v>
      </c>
      <c r="F23" s="3">
        <v>17</v>
      </c>
      <c r="G23" s="66">
        <v>5</v>
      </c>
      <c r="H23" s="68" t="s">
        <v>575</v>
      </c>
    </row>
    <row r="24" spans="1:8" s="15" customFormat="1" ht="18" customHeight="1">
      <c r="A24" s="113">
        <v>12</v>
      </c>
      <c r="B24" s="120">
        <v>340</v>
      </c>
      <c r="C24" s="116" t="str">
        <f>VLOOKUP(B24,'База ГТО'!$A$6:$C$280,2,FALSE)</f>
        <v>Еремина Вероника</v>
      </c>
      <c r="D24" s="91" t="str">
        <f>VLOOKUP(B24,'База ГТО'!$A$6:$C$280,3,FALSE)</f>
        <v>Мин-во образования</v>
      </c>
      <c r="E24" s="55" t="str">
        <f t="shared" si="0"/>
        <v>5:11,2</v>
      </c>
      <c r="F24" s="3">
        <v>18</v>
      </c>
      <c r="G24" s="66">
        <v>5</v>
      </c>
      <c r="H24" s="68" t="s">
        <v>573</v>
      </c>
    </row>
    <row r="25" spans="1:8" s="15" customFormat="1" ht="18" customHeight="1">
      <c r="A25" s="113">
        <v>2</v>
      </c>
      <c r="B25" s="120">
        <v>106</v>
      </c>
      <c r="C25" s="116" t="str">
        <f>VLOOKUP(B25,'База ГТО'!$A$6:$C$280,2,FALSE)</f>
        <v>Климова Татьяна</v>
      </c>
      <c r="D25" s="91" t="str">
        <f>VLOOKUP(B25,'База ГТО'!$A$6:$C$280,3,FALSE)</f>
        <v>Мин-во лесного,охотн. хоз-ва и природопольз.</v>
      </c>
      <c r="E25" s="55" t="str">
        <f t="shared" si="0"/>
        <v>5:11,4</v>
      </c>
      <c r="F25" s="3">
        <v>19</v>
      </c>
      <c r="G25" s="66">
        <v>5</v>
      </c>
      <c r="H25" s="68" t="s">
        <v>578</v>
      </c>
    </row>
    <row r="26" spans="1:8" s="2" customFormat="1" ht="18" customHeight="1">
      <c r="A26" s="113">
        <v>16</v>
      </c>
      <c r="B26" s="120">
        <v>18</v>
      </c>
      <c r="C26" s="116" t="str">
        <f>VLOOKUP(B26,'База ГТО'!$A$6:$C$280,2,FALSE)</f>
        <v>Волкова Алена</v>
      </c>
      <c r="D26" s="91" t="str">
        <f>VLOOKUP(B26,'База ГТО'!$A$6:$C$280,3,FALSE)</f>
        <v>Управ-ие по регулированию КС и закупкам</v>
      </c>
      <c r="E26" s="55" t="str">
        <f t="shared" si="0"/>
        <v>5:16,0</v>
      </c>
      <c r="F26" s="3">
        <v>20</v>
      </c>
      <c r="G26" s="66">
        <v>5</v>
      </c>
      <c r="H26" s="68" t="s">
        <v>586</v>
      </c>
    </row>
    <row r="27" spans="1:8" s="15" customFormat="1" ht="18" customHeight="1">
      <c r="A27" s="113">
        <v>13</v>
      </c>
      <c r="B27" s="120">
        <v>344</v>
      </c>
      <c r="C27" s="116" t="str">
        <f>VLOOKUP(B27,'База ГТО'!$A$6:$C$280,2,FALSE)</f>
        <v>Емельянова Светлана</v>
      </c>
      <c r="D27" s="91" t="str">
        <f>VLOOKUP(B27,'База ГТО'!$A$6:$C$280,3,FALSE)</f>
        <v>Законодательное Собрание</v>
      </c>
      <c r="E27" s="55" t="str">
        <f t="shared" si="0"/>
        <v>5:35,8</v>
      </c>
      <c r="F27" s="3">
        <v>21</v>
      </c>
      <c r="G27" s="66">
        <v>5</v>
      </c>
      <c r="H27" s="68" t="s">
        <v>583</v>
      </c>
    </row>
    <row r="28" spans="1:8" s="15" customFormat="1" ht="18" customHeight="1">
      <c r="A28" s="113">
        <v>10</v>
      </c>
      <c r="B28" s="120">
        <v>383</v>
      </c>
      <c r="C28" s="116" t="str">
        <f>VLOOKUP(B28,'База ГТО'!$A$6:$C$280,2,FALSE)</f>
        <v>Фаюстова Мария</v>
      </c>
      <c r="D28" s="91" t="str">
        <f>VLOOKUP(B28,'База ГТО'!$A$6:$C$280,3,FALSE)</f>
        <v>Мин-во здравоохранения</v>
      </c>
      <c r="E28" s="55" t="str">
        <f t="shared" si="0"/>
        <v>5:36,8</v>
      </c>
      <c r="F28" s="3">
        <v>22</v>
      </c>
      <c r="G28" s="66">
        <v>5</v>
      </c>
      <c r="H28" s="68" t="s">
        <v>571</v>
      </c>
    </row>
    <row r="29" spans="1:8" s="15" customFormat="1" ht="18" customHeight="1">
      <c r="A29" s="113">
        <v>14</v>
      </c>
      <c r="B29" s="120">
        <v>345</v>
      </c>
      <c r="C29" s="116" t="str">
        <f>VLOOKUP(B29,'База ГТО'!$A$6:$C$280,2,FALSE)</f>
        <v>Левина Наталья</v>
      </c>
      <c r="D29" s="91" t="str">
        <f>VLOOKUP(B29,'База ГТО'!$A$6:$C$280,3,FALSE)</f>
        <v>Законодательное Собрание</v>
      </c>
      <c r="E29" s="55" t="str">
        <f t="shared" si="0"/>
        <v>5:45,3</v>
      </c>
      <c r="F29" s="3">
        <v>23</v>
      </c>
      <c r="G29" s="66">
        <v>5</v>
      </c>
      <c r="H29" s="68" t="s">
        <v>584</v>
      </c>
    </row>
    <row r="30" spans="1:8" s="15" customFormat="1" ht="18" customHeight="1">
      <c r="A30" s="113">
        <v>14</v>
      </c>
      <c r="B30" s="120">
        <v>385</v>
      </c>
      <c r="C30" s="116" t="str">
        <f>VLOOKUP(B30,'База ГТО'!$A$6:$C$280,2,FALSE)</f>
        <v>Спиридонова Виктория</v>
      </c>
      <c r="D30" s="91" t="str">
        <f>VLOOKUP(B30,'База ГТО'!$A$6:$C$280,3,FALSE)</f>
        <v>Департамент информац-ой политики и СМИ</v>
      </c>
      <c r="E30" s="55" t="str">
        <f t="shared" si="0"/>
        <v>5:50,4</v>
      </c>
      <c r="F30" s="3">
        <v>24</v>
      </c>
      <c r="G30" s="66">
        <v>5</v>
      </c>
      <c r="H30" s="68" t="s">
        <v>574</v>
      </c>
    </row>
    <row r="31" spans="1:8" s="15" customFormat="1" ht="18" customHeight="1">
      <c r="A31" s="113">
        <v>10</v>
      </c>
      <c r="B31" s="120">
        <v>204</v>
      </c>
      <c r="C31" s="116" t="str">
        <f>VLOOKUP(B31,'База ГТО'!$A$6:$C$280,2,FALSE)</f>
        <v>Кальманова Елена</v>
      </c>
      <c r="D31" s="91" t="str">
        <f>VLOOKUP(B31,'База ГТО'!$A$6:$C$280,3,FALSE)</f>
        <v>Управ-ие общ.безопасности и обесп.дея-ти мировых судей</v>
      </c>
      <c r="E31" s="55" t="str">
        <f t="shared" si="0"/>
        <v>5:52,1</v>
      </c>
      <c r="F31" s="3">
        <v>25</v>
      </c>
      <c r="G31" s="66">
        <v>5</v>
      </c>
      <c r="H31" s="68" t="s">
        <v>580</v>
      </c>
    </row>
    <row r="32" spans="1:8" s="15" customFormat="1" ht="18" customHeight="1">
      <c r="A32" s="113">
        <v>8</v>
      </c>
      <c r="B32" s="120">
        <v>111</v>
      </c>
      <c r="C32" s="116" t="str">
        <f>VLOOKUP(B32,'База ГТО'!$A$6:$C$280,2,FALSE)</f>
        <v>Ухабова Алина</v>
      </c>
      <c r="D32" s="91" t="str">
        <f>VLOOKUP(B32,'База ГТО'!$A$6:$C$280,3,FALSE)</f>
        <v>Мин-во физ.культуры и спорта</v>
      </c>
      <c r="E32" s="55" t="str">
        <f t="shared" si="0"/>
        <v>5:59,0</v>
      </c>
      <c r="F32" s="3">
        <v>26</v>
      </c>
      <c r="G32" s="66">
        <v>5</v>
      </c>
      <c r="H32" s="68" t="s">
        <v>601</v>
      </c>
    </row>
    <row r="33" spans="1:8" s="15" customFormat="1" ht="18" customHeight="1">
      <c r="A33" s="113">
        <v>5</v>
      </c>
      <c r="B33" s="120">
        <v>13</v>
      </c>
      <c r="C33" s="116" t="str">
        <f>VLOOKUP(B33,'База ГТО'!$A$6:$C$280,2,FALSE)</f>
        <v>Куликова Екатерина</v>
      </c>
      <c r="D33" s="91" t="str">
        <f>VLOOKUP(B33,'База ГТО'!$A$6:$C$280,3,FALSE)</f>
        <v>Мин-во промышл.,разв. предпр-ва, инновац.политики и информатизации</v>
      </c>
      <c r="E33" s="55"/>
      <c r="F33" s="3">
        <v>27</v>
      </c>
      <c r="G33" s="66"/>
      <c r="H33" s="68"/>
    </row>
    <row r="34" spans="1:8" s="15" customFormat="1" ht="18" customHeight="1">
      <c r="A34" s="113">
        <v>9</v>
      </c>
      <c r="B34" s="120">
        <v>367</v>
      </c>
      <c r="C34" s="116" t="str">
        <f>VLOOKUP(B34,'База ГТО'!$A$6:$C$280,2,FALSE)</f>
        <v>Катышева Татьяна</v>
      </c>
      <c r="D34" s="91" t="str">
        <f>VLOOKUP(B34,'База ГТО'!$A$6:$C$280,3,FALSE)</f>
        <v>Управ-ие общ.безопасности и обесп.дея-ти мировых судей</v>
      </c>
      <c r="E34" s="55"/>
      <c r="F34" s="3">
        <v>27</v>
      </c>
      <c r="G34" s="66"/>
      <c r="H34" s="68"/>
    </row>
    <row r="35" spans="1:6" ht="18.75">
      <c r="A35" s="178" t="s">
        <v>26</v>
      </c>
      <c r="B35" s="178"/>
      <c r="C35" s="178"/>
      <c r="D35" s="178"/>
      <c r="E35" s="178"/>
      <c r="F35" s="178"/>
    </row>
    <row r="36" spans="5:6" ht="12" customHeight="1">
      <c r="E36" s="181" t="s">
        <v>71</v>
      </c>
      <c r="F36" s="181"/>
    </row>
    <row r="37" spans="1:6" ht="17.25" customHeight="1">
      <c r="A37" s="171" t="s">
        <v>101</v>
      </c>
      <c r="B37" s="171"/>
      <c r="C37" s="171"/>
      <c r="D37" s="171"/>
      <c r="E37" s="171"/>
      <c r="F37" s="171"/>
    </row>
    <row r="38" spans="1:6" ht="17.25" customHeight="1">
      <c r="A38" s="171" t="s">
        <v>38</v>
      </c>
      <c r="B38" s="171"/>
      <c r="C38" s="171"/>
      <c r="D38" s="171"/>
      <c r="E38" s="171"/>
      <c r="F38" s="171"/>
    </row>
    <row r="39" spans="1:8" s="2" customFormat="1" ht="24" customHeight="1">
      <c r="A39" s="157" t="s">
        <v>17</v>
      </c>
      <c r="B39" s="183" t="s">
        <v>35</v>
      </c>
      <c r="C39" s="157" t="s">
        <v>19</v>
      </c>
      <c r="D39" s="157" t="s">
        <v>18</v>
      </c>
      <c r="E39" s="158" t="s">
        <v>92</v>
      </c>
      <c r="F39" s="157" t="s">
        <v>23</v>
      </c>
      <c r="G39" s="157" t="s">
        <v>92</v>
      </c>
      <c r="H39" s="157"/>
    </row>
    <row r="40" spans="1:8" s="2" customFormat="1" ht="13.5" customHeight="1">
      <c r="A40" s="157"/>
      <c r="B40" s="183"/>
      <c r="C40" s="157"/>
      <c r="D40" s="157"/>
      <c r="E40" s="158"/>
      <c r="F40" s="157"/>
      <c r="G40" s="70" t="s">
        <v>102</v>
      </c>
      <c r="H40" s="71" t="s">
        <v>103</v>
      </c>
    </row>
    <row r="41" spans="1:8" s="15" customFormat="1" ht="25.5">
      <c r="A41" s="113">
        <v>9</v>
      </c>
      <c r="B41" s="123">
        <v>368</v>
      </c>
      <c r="C41" s="116" t="str">
        <f>VLOOKUP(B41,'База ГТО'!$A$6:$C$280,2,FALSE)</f>
        <v>Курдюков Олег</v>
      </c>
      <c r="D41" s="91" t="str">
        <f>VLOOKUP(B41,'База ГТО'!$A$6:$C$280,3,FALSE)</f>
        <v>Управ-ие общ.безопасности и обесп.дея-ти мировых судей</v>
      </c>
      <c r="E41" s="55" t="str">
        <f aca="true" t="shared" si="1" ref="E41:E67">CONCATENATE(G41,":",H41)</f>
        <v>10:11,8</v>
      </c>
      <c r="F41" s="3">
        <v>1</v>
      </c>
      <c r="G41" s="66">
        <v>10</v>
      </c>
      <c r="H41" s="68" t="s">
        <v>606</v>
      </c>
    </row>
    <row r="42" spans="1:8" s="15" customFormat="1" ht="18" customHeight="1">
      <c r="A42" s="113">
        <v>10</v>
      </c>
      <c r="B42" s="123">
        <v>381</v>
      </c>
      <c r="C42" s="116" t="str">
        <f>VLOOKUP(B42,'База ГТО'!$A$6:$C$280,2,FALSE)</f>
        <v>Никулин Александр</v>
      </c>
      <c r="D42" s="91" t="str">
        <f>VLOOKUP(B42,'База ГТО'!$A$6:$C$280,3,FALSE)</f>
        <v>Мин-во здравоохранения</v>
      </c>
      <c r="E42" s="55" t="str">
        <f t="shared" si="1"/>
        <v>10:22,0</v>
      </c>
      <c r="F42" s="3">
        <v>2</v>
      </c>
      <c r="G42" s="66">
        <v>10</v>
      </c>
      <c r="H42" s="68" t="s">
        <v>594</v>
      </c>
    </row>
    <row r="43" spans="1:8" s="15" customFormat="1" ht="18" customHeight="1">
      <c r="A43" s="113">
        <v>4</v>
      </c>
      <c r="B43" s="123">
        <v>355</v>
      </c>
      <c r="C43" s="116" t="str">
        <f>VLOOKUP(B43,'База ГТО'!$A$6:$C$280,2,FALSE)</f>
        <v>Мухтаров Руслан</v>
      </c>
      <c r="D43" s="91" t="str">
        <f>VLOOKUP(B43,'База ГТО'!$A$6:$C$280,3,FALSE)</f>
        <v>Мин-во сельского хозяйства</v>
      </c>
      <c r="E43" s="55" t="str">
        <f t="shared" si="1"/>
        <v>11:31,8</v>
      </c>
      <c r="F43" s="3">
        <v>3</v>
      </c>
      <c r="G43" s="66">
        <v>11</v>
      </c>
      <c r="H43" s="68" t="s">
        <v>591</v>
      </c>
    </row>
    <row r="44" spans="1:8" s="15" customFormat="1" ht="18" customHeight="1">
      <c r="A44" s="113">
        <v>7</v>
      </c>
      <c r="B44" s="123">
        <v>107</v>
      </c>
      <c r="C44" s="116" t="str">
        <f>VLOOKUP(B44,'База ГТО'!$A$6:$C$280,2,FALSE)</f>
        <v>Жучков Владимир</v>
      </c>
      <c r="D44" s="91" t="str">
        <f>VLOOKUP(B44,'База ГТО'!$A$6:$C$280,3,FALSE)</f>
        <v>Мин-во физ.культуры и спорта</v>
      </c>
      <c r="E44" s="55" t="str">
        <f t="shared" si="1"/>
        <v>12:11,5</v>
      </c>
      <c r="F44" s="3">
        <v>4</v>
      </c>
      <c r="G44" s="66">
        <v>12</v>
      </c>
      <c r="H44" s="68" t="s">
        <v>541</v>
      </c>
    </row>
    <row r="45" spans="1:8" s="15" customFormat="1" ht="18" customHeight="1">
      <c r="A45" s="113">
        <v>13</v>
      </c>
      <c r="B45" s="123">
        <v>384</v>
      </c>
      <c r="C45" s="116" t="str">
        <f>VLOOKUP(B45,'База ГТО'!$A$6:$C$280,2,FALSE)</f>
        <v>Бодров Анатолий</v>
      </c>
      <c r="D45" s="91" t="str">
        <f>VLOOKUP(B45,'База ГТО'!$A$6:$C$280,3,FALSE)</f>
        <v>Департамент информац-ой политики и СМИ</v>
      </c>
      <c r="E45" s="55" t="str">
        <f t="shared" si="1"/>
        <v>12:35,5</v>
      </c>
      <c r="F45" s="3">
        <v>5</v>
      </c>
      <c r="G45" s="66">
        <v>12</v>
      </c>
      <c r="H45" s="68" t="s">
        <v>597</v>
      </c>
    </row>
    <row r="46" spans="1:8" s="15" customFormat="1" ht="18" customHeight="1">
      <c r="A46" s="113">
        <v>15</v>
      </c>
      <c r="B46" s="123">
        <v>14</v>
      </c>
      <c r="C46" s="116" t="str">
        <f>VLOOKUP(B46,'База ГТО'!$A$6:$C$280,2,FALSE)</f>
        <v>Шеменев Дмитрий</v>
      </c>
      <c r="D46" s="91" t="str">
        <f>VLOOKUP(B46,'База ГТО'!$A$6:$C$280,3,FALSE)</f>
        <v>Управ-ие по регулированию КС и закупкам</v>
      </c>
      <c r="E46" s="55" t="str">
        <f t="shared" si="1"/>
        <v>13:11,1</v>
      </c>
      <c r="F46" s="3">
        <v>6</v>
      </c>
      <c r="G46" s="66">
        <v>13</v>
      </c>
      <c r="H46" s="68" t="s">
        <v>544</v>
      </c>
    </row>
    <row r="47" spans="1:8" s="15" customFormat="1" ht="18" customHeight="1">
      <c r="A47" s="113">
        <v>16</v>
      </c>
      <c r="B47" s="123">
        <v>395</v>
      </c>
      <c r="C47" s="116" t="str">
        <f>VLOOKUP(B47,'База ГТО'!$A$6:$C$280,2,FALSE)</f>
        <v>Стеклянников Андрей</v>
      </c>
      <c r="D47" s="91" t="str">
        <f>VLOOKUP(B47,'База ГТО'!$A$6:$C$280,3,FALSE)</f>
        <v>Мин-во ЖКХ и гр.защиты населения</v>
      </c>
      <c r="E47" s="55" t="str">
        <f t="shared" si="1"/>
        <v>8:38,0</v>
      </c>
      <c r="F47" s="3">
        <v>7</v>
      </c>
      <c r="G47" s="66">
        <v>8</v>
      </c>
      <c r="H47" s="68" t="s">
        <v>600</v>
      </c>
    </row>
    <row r="48" spans="1:8" s="15" customFormat="1" ht="18" customHeight="1">
      <c r="A48" s="113">
        <v>1</v>
      </c>
      <c r="B48" s="123">
        <v>374</v>
      </c>
      <c r="C48" s="116" t="str">
        <f>VLOOKUP(B48,'База ГТО'!$A$6:$C$280,2,FALSE)</f>
        <v>Иванов Александр</v>
      </c>
      <c r="D48" s="91" t="str">
        <f>VLOOKUP(B48,'База ГТО'!$A$6:$C$280,3,FALSE)</f>
        <v>Правительство</v>
      </c>
      <c r="E48" s="55" t="str">
        <f t="shared" si="1"/>
        <v>8:47,0</v>
      </c>
      <c r="F48" s="3">
        <v>8</v>
      </c>
      <c r="G48" s="66">
        <v>8</v>
      </c>
      <c r="H48" s="68" t="s">
        <v>588</v>
      </c>
    </row>
    <row r="49" spans="1:8" s="15" customFormat="1" ht="18" customHeight="1">
      <c r="A49" s="113">
        <v>16</v>
      </c>
      <c r="B49" s="123">
        <v>16</v>
      </c>
      <c r="C49" s="116" t="str">
        <f>VLOOKUP(B49,'База ГТО'!$A$6:$C$280,2,FALSE)</f>
        <v>Атясов Владимир</v>
      </c>
      <c r="D49" s="91" t="str">
        <f>VLOOKUP(B49,'База ГТО'!$A$6:$C$280,3,FALSE)</f>
        <v>Управ-ие по регулированию КС и закупкам</v>
      </c>
      <c r="E49" s="55" t="str">
        <f t="shared" si="1"/>
        <v>8:50,7</v>
      </c>
      <c r="F49" s="3">
        <v>9</v>
      </c>
      <c r="G49" s="66">
        <v>8</v>
      </c>
      <c r="H49" s="68" t="s">
        <v>611</v>
      </c>
    </row>
    <row r="50" spans="1:8" s="15" customFormat="1" ht="18" customHeight="1">
      <c r="A50" s="113">
        <v>12</v>
      </c>
      <c r="B50" s="123">
        <v>400</v>
      </c>
      <c r="C50" s="116" t="str">
        <f>VLOOKUP(B50,'База ГТО'!$A$6:$C$280,2,FALSE)</f>
        <v>Денисов Максим</v>
      </c>
      <c r="D50" s="91" t="str">
        <f>VLOOKUP(B50,'База ГТО'!$A$6:$C$280,3,FALSE)</f>
        <v>Управ-ие госжилстройинспекции</v>
      </c>
      <c r="E50" s="55" t="str">
        <f t="shared" si="1"/>
        <v>8:50,9</v>
      </c>
      <c r="F50" s="3">
        <v>10</v>
      </c>
      <c r="G50" s="66">
        <v>8</v>
      </c>
      <c r="H50" s="68" t="s">
        <v>609</v>
      </c>
    </row>
    <row r="51" spans="1:8" s="15" customFormat="1" ht="18" customHeight="1">
      <c r="A51" s="113">
        <v>5</v>
      </c>
      <c r="B51" s="123">
        <v>10</v>
      </c>
      <c r="C51" s="116" t="str">
        <f>VLOOKUP(B51,'База ГТО'!$A$6:$C$280,2,FALSE)</f>
        <v>Дубын Евгений</v>
      </c>
      <c r="D51" s="91" t="str">
        <f>VLOOKUP(B51,'База ГТО'!$A$6:$C$280,3,FALSE)</f>
        <v>Мин-во промышл.,разв. предпр-ва, инновац.политики и информатизации</v>
      </c>
      <c r="E51" s="55" t="str">
        <f t="shared" si="1"/>
        <v>8:51,9</v>
      </c>
      <c r="F51" s="3">
        <v>11</v>
      </c>
      <c r="G51" s="66">
        <v>8</v>
      </c>
      <c r="H51" s="68" t="s">
        <v>604</v>
      </c>
    </row>
    <row r="52" spans="1:8" s="15" customFormat="1" ht="18" customHeight="1">
      <c r="A52" s="113">
        <v>12</v>
      </c>
      <c r="B52" s="123">
        <v>341</v>
      </c>
      <c r="C52" s="116" t="str">
        <f>VLOOKUP(B52,'База ГТО'!$A$6:$C$280,2,FALSE)</f>
        <v>Мартынов Николай</v>
      </c>
      <c r="D52" s="91" t="str">
        <f>VLOOKUP(B52,'База ГТО'!$A$6:$C$280,3,FALSE)</f>
        <v>Мин-во образования</v>
      </c>
      <c r="E52" s="55" t="str">
        <f t="shared" si="1"/>
        <v>8:54,7</v>
      </c>
      <c r="F52" s="3">
        <v>12</v>
      </c>
      <c r="G52" s="66">
        <v>8</v>
      </c>
      <c r="H52" s="68" t="s">
        <v>596</v>
      </c>
    </row>
    <row r="53" spans="1:8" s="15" customFormat="1" ht="18" customHeight="1">
      <c r="A53" s="113">
        <v>11</v>
      </c>
      <c r="B53" s="123">
        <v>399</v>
      </c>
      <c r="C53" s="116" t="str">
        <f>VLOOKUP(B53,'База ГТО'!$A$6:$C$280,2,FALSE)</f>
        <v>Ханин Василий</v>
      </c>
      <c r="D53" s="91" t="str">
        <f>VLOOKUP(B53,'База ГТО'!$A$6:$C$280,3,FALSE)</f>
        <v>Управ-ие госжилстройинспекции</v>
      </c>
      <c r="E53" s="55" t="str">
        <f t="shared" si="1"/>
        <v>9:02,6</v>
      </c>
      <c r="F53" s="3">
        <v>13</v>
      </c>
      <c r="G53" s="66">
        <v>9</v>
      </c>
      <c r="H53" s="68" t="s">
        <v>608</v>
      </c>
    </row>
    <row r="54" spans="1:8" s="15" customFormat="1" ht="18" customHeight="1">
      <c r="A54" s="113">
        <v>5</v>
      </c>
      <c r="B54" s="123">
        <v>358</v>
      </c>
      <c r="C54" s="116" t="str">
        <f>VLOOKUP(B54,'База ГТО'!$A$6:$C$280,2,FALSE)</f>
        <v>Исаев Вадим</v>
      </c>
      <c r="D54" s="91" t="str">
        <f>VLOOKUP(B54,'База ГТО'!$A$6:$C$280,3,FALSE)</f>
        <v>Мин-во экономики</v>
      </c>
      <c r="E54" s="55" t="str">
        <f t="shared" si="1"/>
        <v>9:07,6</v>
      </c>
      <c r="F54" s="3">
        <v>14</v>
      </c>
      <c r="G54" s="66">
        <v>9</v>
      </c>
      <c r="H54" s="68" t="s">
        <v>517</v>
      </c>
    </row>
    <row r="55" spans="1:8" s="15" customFormat="1" ht="18" customHeight="1">
      <c r="A55" s="113">
        <v>2</v>
      </c>
      <c r="B55" s="123">
        <v>376</v>
      </c>
      <c r="C55" s="116" t="str">
        <f>VLOOKUP(B55,'База ГТО'!$A$6:$C$280,2,FALSE)</f>
        <v>Марин Михаил</v>
      </c>
      <c r="D55" s="91" t="str">
        <f>VLOOKUP(B55,'База ГТО'!$A$6:$C$280,3,FALSE)</f>
        <v>Правительство</v>
      </c>
      <c r="E55" s="55" t="str">
        <f t="shared" si="1"/>
        <v>9:08,1</v>
      </c>
      <c r="F55" s="3">
        <v>15</v>
      </c>
      <c r="G55" s="66">
        <v>9</v>
      </c>
      <c r="H55" s="68" t="s">
        <v>589</v>
      </c>
    </row>
    <row r="56" spans="1:8" s="15" customFormat="1" ht="18" customHeight="1">
      <c r="A56" s="113">
        <v>11</v>
      </c>
      <c r="B56" s="123">
        <v>294</v>
      </c>
      <c r="C56" s="116" t="str">
        <f>VLOOKUP(B56,'База ГТО'!$A$6:$C$280,2,FALSE)</f>
        <v>Бочкарев Александр</v>
      </c>
      <c r="D56" s="91" t="str">
        <f>VLOOKUP(B56,'База ГТО'!$A$6:$C$280,3,FALSE)</f>
        <v>Мин-во образования</v>
      </c>
      <c r="E56" s="55" t="str">
        <f t="shared" si="1"/>
        <v>9:08,7</v>
      </c>
      <c r="F56" s="3">
        <v>16</v>
      </c>
      <c r="G56" s="66">
        <v>9</v>
      </c>
      <c r="H56" s="68" t="s">
        <v>595</v>
      </c>
    </row>
    <row r="57" spans="1:8" s="15" customFormat="1" ht="18" customHeight="1">
      <c r="A57" s="113">
        <v>14</v>
      </c>
      <c r="B57" s="123">
        <v>343</v>
      </c>
      <c r="C57" s="116" t="str">
        <f>VLOOKUP(B57,'База ГТО'!$A$6:$C$280,2,FALSE)</f>
        <v>Попов Александр</v>
      </c>
      <c r="D57" s="91" t="str">
        <f>VLOOKUP(B57,'База ГТО'!$A$6:$C$280,3,FALSE)</f>
        <v>Законодательное Собрание</v>
      </c>
      <c r="E57" s="55" t="str">
        <f t="shared" si="1"/>
        <v>9:13,6</v>
      </c>
      <c r="F57" s="3">
        <v>17</v>
      </c>
      <c r="G57" s="66">
        <v>9</v>
      </c>
      <c r="H57" s="68" t="s">
        <v>610</v>
      </c>
    </row>
    <row r="58" spans="1:8" s="15" customFormat="1" ht="18" customHeight="1">
      <c r="A58" s="113">
        <v>2</v>
      </c>
      <c r="B58" s="123">
        <v>104</v>
      </c>
      <c r="C58" s="116" t="str">
        <f>VLOOKUP(B58,'База ГТО'!$A$6:$C$280,2,FALSE)</f>
        <v>Баранов Алексей</v>
      </c>
      <c r="D58" s="91" t="str">
        <f>VLOOKUP(B58,'База ГТО'!$A$6:$C$280,3,FALSE)</f>
        <v>Мин-во лесного,охотн. хоз-ва и природопольз.</v>
      </c>
      <c r="E58" s="55" t="str">
        <f t="shared" si="1"/>
        <v>9:14,2</v>
      </c>
      <c r="F58" s="3">
        <v>18</v>
      </c>
      <c r="G58" s="66">
        <v>9</v>
      </c>
      <c r="H58" s="68" t="s">
        <v>520</v>
      </c>
    </row>
    <row r="59" spans="1:8" s="15" customFormat="1" ht="18" customHeight="1">
      <c r="A59" s="113">
        <v>6</v>
      </c>
      <c r="B59" s="123">
        <v>361</v>
      </c>
      <c r="C59" s="116" t="str">
        <f>VLOOKUP(B59,'База ГТО'!$A$6:$C$280,2,FALSE)</f>
        <v>Мухратов Александр</v>
      </c>
      <c r="D59" s="91" t="str">
        <f>VLOOKUP(B59,'База ГТО'!$A$6:$C$280,3,FALSE)</f>
        <v>Мин-во экономики</v>
      </c>
      <c r="E59" s="55" t="str">
        <f t="shared" si="1"/>
        <v>9:16,4</v>
      </c>
      <c r="F59" s="3">
        <v>19</v>
      </c>
      <c r="G59" s="66">
        <v>9</v>
      </c>
      <c r="H59" s="68" t="s">
        <v>592</v>
      </c>
    </row>
    <row r="60" spans="1:8" s="15" customFormat="1" ht="18" customHeight="1">
      <c r="A60" s="113">
        <v>1</v>
      </c>
      <c r="B60" s="123">
        <v>103</v>
      </c>
      <c r="C60" s="116" t="str">
        <f>VLOOKUP(B60,'База ГТО'!$A$6:$C$280,2,FALSE)</f>
        <v>Трушин Алексей</v>
      </c>
      <c r="D60" s="91" t="str">
        <f>VLOOKUP(B60,'База ГТО'!$A$6:$C$280,3,FALSE)</f>
        <v>Мин-во лесного,охотн. хоз-ва и природопольз.</v>
      </c>
      <c r="E60" s="55" t="str">
        <f t="shared" si="1"/>
        <v>9:18,0</v>
      </c>
      <c r="F60" s="3">
        <v>20</v>
      </c>
      <c r="G60" s="66">
        <v>9</v>
      </c>
      <c r="H60" s="68" t="s">
        <v>602</v>
      </c>
    </row>
    <row r="61" spans="1:8" s="2" customFormat="1" ht="18" customHeight="1">
      <c r="A61" s="113">
        <v>4</v>
      </c>
      <c r="B61" s="123">
        <v>370</v>
      </c>
      <c r="C61" s="116" t="str">
        <f>VLOOKUP(B61,'База ГТО'!$A$6:$C$280,2,FALSE)</f>
        <v>Шумилов Антон</v>
      </c>
      <c r="D61" s="91" t="str">
        <f>VLOOKUP(B61,'База ГТО'!$A$6:$C$280,3,FALSE)</f>
        <v>Мин-во труда, соц.защиты и демографии</v>
      </c>
      <c r="E61" s="55" t="str">
        <f t="shared" si="1"/>
        <v>9:18,3</v>
      </c>
      <c r="F61" s="3">
        <v>21</v>
      </c>
      <c r="G61" s="66">
        <v>9</v>
      </c>
      <c r="H61" s="68" t="s">
        <v>603</v>
      </c>
    </row>
    <row r="62" spans="1:8" s="15" customFormat="1" ht="18" customHeight="1">
      <c r="A62" s="113">
        <v>8</v>
      </c>
      <c r="B62" s="123">
        <v>109</v>
      </c>
      <c r="C62" s="116" t="str">
        <f>VLOOKUP(B62,'База ГТО'!$A$6:$C$280,2,FALSE)</f>
        <v>Никишин Сергей</v>
      </c>
      <c r="D62" s="91" t="str">
        <f>VLOOKUP(B62,'База ГТО'!$A$6:$C$280,3,FALSE)</f>
        <v>Мин-во физ.культуры и спорта</v>
      </c>
      <c r="E62" s="55" t="str">
        <f t="shared" si="1"/>
        <v>9:19,3</v>
      </c>
      <c r="F62" s="3">
        <v>22</v>
      </c>
      <c r="G62" s="66">
        <v>9</v>
      </c>
      <c r="H62" s="68" t="s">
        <v>605</v>
      </c>
    </row>
    <row r="63" spans="1:8" s="15" customFormat="1" ht="18" customHeight="1">
      <c r="A63" s="113">
        <v>9</v>
      </c>
      <c r="B63" s="123">
        <v>380</v>
      </c>
      <c r="C63" s="116" t="str">
        <f>VLOOKUP(B63,'База ГТО'!$A$6:$C$280,2,FALSE)</f>
        <v>Андриянов Евгений</v>
      </c>
      <c r="D63" s="91" t="str">
        <f>VLOOKUP(B63,'База ГТО'!$A$6:$C$280,3,FALSE)</f>
        <v>Мин-во здравоохранения</v>
      </c>
      <c r="E63" s="55" t="str">
        <f t="shared" si="1"/>
        <v>9:24,0</v>
      </c>
      <c r="F63" s="3">
        <v>23</v>
      </c>
      <c r="G63" s="66">
        <v>9</v>
      </c>
      <c r="H63" s="68" t="s">
        <v>593</v>
      </c>
    </row>
    <row r="64" spans="1:8" s="15" customFormat="1" ht="18" customHeight="1">
      <c r="A64" s="113">
        <v>6</v>
      </c>
      <c r="B64" s="123">
        <v>11</v>
      </c>
      <c r="C64" s="116" t="str">
        <f>VLOOKUP(B64,'База ГТО'!$A$6:$C$280,2,FALSE)</f>
        <v>Павлов Артем</v>
      </c>
      <c r="D64" s="91" t="str">
        <f>VLOOKUP(B64,'База ГТО'!$A$6:$C$280,3,FALSE)</f>
        <v>Мин-во промышл.,разв. предпр-ва, инновац.политики и информатизации</v>
      </c>
      <c r="E64" s="55" t="str">
        <f t="shared" si="1"/>
        <v>9:24,0</v>
      </c>
      <c r="F64" s="3">
        <v>23</v>
      </c>
      <c r="G64" s="66">
        <v>9</v>
      </c>
      <c r="H64" s="68" t="s">
        <v>593</v>
      </c>
    </row>
    <row r="65" spans="1:8" s="15" customFormat="1" ht="18" customHeight="1">
      <c r="A65" s="113">
        <v>3</v>
      </c>
      <c r="B65" s="123">
        <v>354</v>
      </c>
      <c r="C65" s="116" t="str">
        <f>VLOOKUP(B65,'База ГТО'!$A$6:$C$280,2,FALSE)</f>
        <v>Иняхин Александр</v>
      </c>
      <c r="D65" s="91" t="str">
        <f>VLOOKUP(B65,'База ГТО'!$A$6:$C$280,3,FALSE)</f>
        <v>Мин-во сельского хозяйства</v>
      </c>
      <c r="E65" s="55" t="str">
        <f t="shared" si="1"/>
        <v>9:30,3</v>
      </c>
      <c r="F65" s="3">
        <v>25</v>
      </c>
      <c r="G65" s="66">
        <v>9</v>
      </c>
      <c r="H65" s="68" t="s">
        <v>590</v>
      </c>
    </row>
    <row r="66" spans="1:8" s="15" customFormat="1" ht="18" customHeight="1">
      <c r="A66" s="113">
        <v>15</v>
      </c>
      <c r="B66" s="123">
        <v>394</v>
      </c>
      <c r="C66" s="116" t="str">
        <f>VLOOKUP(B66,'База ГТО'!$A$6:$C$280,2,FALSE)</f>
        <v>Грядунов Максим</v>
      </c>
      <c r="D66" s="91" t="str">
        <f>VLOOKUP(B66,'База ГТО'!$A$6:$C$280,3,FALSE)</f>
        <v>Мин-во ЖКХ и гр.защиты населения</v>
      </c>
      <c r="E66" s="55" t="str">
        <f t="shared" si="1"/>
        <v>9:44,0</v>
      </c>
      <c r="F66" s="3">
        <v>26</v>
      </c>
      <c r="G66" s="66">
        <v>9</v>
      </c>
      <c r="H66" s="68" t="s">
        <v>599</v>
      </c>
    </row>
    <row r="67" spans="1:8" s="15" customFormat="1" ht="18" customHeight="1">
      <c r="A67" s="113">
        <v>10</v>
      </c>
      <c r="B67" s="123">
        <v>369</v>
      </c>
      <c r="C67" s="116" t="str">
        <f>VLOOKUP(B67,'База ГТО'!$A$6:$C$280,2,FALSE)</f>
        <v>Спирин Андрей</v>
      </c>
      <c r="D67" s="91" t="str">
        <f>VLOOKUP(B67,'База ГТО'!$A$6:$C$280,3,FALSE)</f>
        <v>Управ-ие общ.безопасности и обесп.дея-ти мировых судей</v>
      </c>
      <c r="E67" s="55" t="str">
        <f t="shared" si="1"/>
        <v>9:56,6</v>
      </c>
      <c r="F67" s="3">
        <v>27</v>
      </c>
      <c r="G67" s="66">
        <v>9</v>
      </c>
      <c r="H67" s="68" t="s">
        <v>607</v>
      </c>
    </row>
    <row r="68" spans="1:8" s="15" customFormat="1" ht="18" customHeight="1">
      <c r="A68" s="113">
        <v>14</v>
      </c>
      <c r="B68" s="123">
        <v>386</v>
      </c>
      <c r="C68" s="116" t="str">
        <f>VLOOKUP(B68,'База ГТО'!$A$6:$C$280,2,FALSE)</f>
        <v>Андреев Дмитрий</v>
      </c>
      <c r="D68" s="91" t="str">
        <f>VLOOKUP(B68,'База ГТО'!$A$6:$C$280,3,FALSE)</f>
        <v>Департамент информац-ой политики и СМИ</v>
      </c>
      <c r="E68" s="55" t="str">
        <f>CONCATENATE(G68,"",H68)</f>
        <v>сошел</v>
      </c>
      <c r="F68" s="3">
        <v>28</v>
      </c>
      <c r="G68" s="66"/>
      <c r="H68" s="68" t="s">
        <v>598</v>
      </c>
    </row>
    <row r="69" spans="1:8" s="15" customFormat="1" ht="18" customHeight="1">
      <c r="A69" s="113">
        <v>13</v>
      </c>
      <c r="B69" s="123">
        <v>342</v>
      </c>
      <c r="C69" s="116" t="str">
        <f>VLOOKUP(B69,'База ГТО'!$A$6:$C$280,2,FALSE)</f>
        <v>Казаков Сергей</v>
      </c>
      <c r="D69" s="91" t="str">
        <f>VLOOKUP(B69,'База ГТО'!$A$6:$C$280,3,FALSE)</f>
        <v>Законодательное Собрание</v>
      </c>
      <c r="E69" s="55"/>
      <c r="F69" s="3">
        <v>28</v>
      </c>
      <c r="G69" s="66"/>
      <c r="H69" s="68"/>
    </row>
  </sheetData>
  <sheetProtection/>
  <mergeCells count="22">
    <mergeCell ref="D5:D6"/>
    <mergeCell ref="E5:E6"/>
    <mergeCell ref="C39:C40"/>
    <mergeCell ref="D39:D40"/>
    <mergeCell ref="A38:F38"/>
    <mergeCell ref="A1:F1"/>
    <mergeCell ref="E2:F2"/>
    <mergeCell ref="A3:F3"/>
    <mergeCell ref="A4:F4"/>
    <mergeCell ref="A5:A6"/>
    <mergeCell ref="B5:B6"/>
    <mergeCell ref="C5:C6"/>
    <mergeCell ref="E39:E40"/>
    <mergeCell ref="F39:F40"/>
    <mergeCell ref="G5:H5"/>
    <mergeCell ref="G39:H39"/>
    <mergeCell ref="F5:F6"/>
    <mergeCell ref="A35:F35"/>
    <mergeCell ref="E36:F36"/>
    <mergeCell ref="A37:F37"/>
    <mergeCell ref="A39:A40"/>
    <mergeCell ref="B39:B40"/>
  </mergeCells>
  <printOptions/>
  <pageMargins left="0.15748031496062992" right="0.15748031496062992" top="0.2362204724409449" bottom="0.2755905511811024" header="0.2362204724409449" footer="0.15748031496062992"/>
  <pageSetup horizontalDpi="600" verticalDpi="600" orientation="portrait" paperSize="9" scale="110" r:id="rId1"/>
  <rowBreaks count="1" manualBreakCount="1">
    <brk id="3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33"/>
  <sheetViews>
    <sheetView view="pageBreakPreview" zoomScaleSheetLayoutView="100" zoomScalePageLayoutView="0" workbookViewId="0" topLeftCell="C66">
      <selection activeCell="D81" sqref="D81"/>
    </sheetView>
  </sheetViews>
  <sheetFormatPr defaultColWidth="9.00390625" defaultRowHeight="12.75"/>
  <cols>
    <col min="1" max="1" width="4.75390625" style="93" hidden="1" customWidth="1"/>
    <col min="2" max="2" width="6.75390625" style="16" hidden="1" customWidth="1"/>
    <col min="3" max="3" width="25.25390625" style="16" customWidth="1"/>
    <col min="4" max="4" width="38.00390625" style="16" customWidth="1"/>
    <col min="5" max="7" width="10.75390625" style="16" hidden="1" customWidth="1"/>
    <col min="8" max="8" width="11.625" style="135" customWidth="1"/>
    <col min="9" max="9" width="11.625" style="93" customWidth="1"/>
    <col min="10" max="16384" width="9.125" style="16" customWidth="1"/>
  </cols>
  <sheetData>
    <row r="1" spans="1:9" ht="18.75">
      <c r="A1" s="178" t="s">
        <v>26</v>
      </c>
      <c r="B1" s="178"/>
      <c r="C1" s="178"/>
      <c r="D1" s="178"/>
      <c r="E1" s="178"/>
      <c r="F1" s="178"/>
      <c r="G1" s="178"/>
      <c r="H1" s="178"/>
      <c r="I1" s="178"/>
    </row>
    <row r="2" spans="8:9" ht="12.75">
      <c r="H2" s="170" t="s">
        <v>71</v>
      </c>
      <c r="I2" s="170"/>
    </row>
    <row r="3" spans="1:9" ht="17.25" customHeight="1">
      <c r="A3" s="171" t="s">
        <v>65</v>
      </c>
      <c r="B3" s="171"/>
      <c r="C3" s="171"/>
      <c r="D3" s="171"/>
      <c r="E3" s="171"/>
      <c r="F3" s="171"/>
      <c r="G3" s="171"/>
      <c r="H3" s="171"/>
      <c r="I3" s="171"/>
    </row>
    <row r="4" spans="1:9" ht="17.25" customHeight="1">
      <c r="A4" s="171" t="s">
        <v>36</v>
      </c>
      <c r="B4" s="171"/>
      <c r="C4" s="171"/>
      <c r="D4" s="171"/>
      <c r="E4" s="171"/>
      <c r="F4" s="171"/>
      <c r="G4" s="171"/>
      <c r="H4" s="171"/>
      <c r="I4" s="171"/>
    </row>
    <row r="5" spans="1:9" ht="16.5" customHeight="1">
      <c r="A5" s="106"/>
      <c r="B5" s="106"/>
      <c r="C5" s="106"/>
      <c r="E5" s="111"/>
      <c r="F5" s="111"/>
      <c r="G5" s="111" t="s">
        <v>91</v>
      </c>
      <c r="H5" s="179" t="s">
        <v>487</v>
      </c>
      <c r="I5" s="179"/>
    </row>
    <row r="6" spans="1:9" s="2" customFormat="1" ht="15" customHeight="1">
      <c r="A6" s="157" t="s">
        <v>17</v>
      </c>
      <c r="B6" s="157" t="s">
        <v>35</v>
      </c>
      <c r="C6" s="157" t="s">
        <v>19</v>
      </c>
      <c r="D6" s="157" t="s">
        <v>18</v>
      </c>
      <c r="E6" s="173" t="s">
        <v>104</v>
      </c>
      <c r="F6" s="174"/>
      <c r="G6" s="175"/>
      <c r="H6" s="184" t="s">
        <v>21</v>
      </c>
      <c r="I6" s="157" t="s">
        <v>23</v>
      </c>
    </row>
    <row r="7" spans="1:9" s="2" customFormat="1" ht="18" customHeight="1">
      <c r="A7" s="157"/>
      <c r="B7" s="157"/>
      <c r="C7" s="157"/>
      <c r="D7" s="157"/>
      <c r="E7" s="3">
        <v>1</v>
      </c>
      <c r="F7" s="3">
        <v>2</v>
      </c>
      <c r="G7" s="3">
        <v>3</v>
      </c>
      <c r="H7" s="184"/>
      <c r="I7" s="157"/>
    </row>
    <row r="8" spans="1:9" s="15" customFormat="1" ht="15" customHeight="1">
      <c r="A8" s="3">
        <v>17</v>
      </c>
      <c r="B8" s="61">
        <v>105</v>
      </c>
      <c r="C8" s="91" t="str">
        <f>VLOOKUP(B8,'База ГТО'!$A$6:$C$280,2,FALSE)</f>
        <v>Яцук Ольга</v>
      </c>
      <c r="D8" s="91" t="str">
        <f>VLOOKUP(B8,'База ГТО'!$A$6:$C$280,3,FALSE)</f>
        <v>Мин-во лесного,охотн. хоз-ва и природопольз.</v>
      </c>
      <c r="E8" s="91"/>
      <c r="F8" s="91"/>
      <c r="G8" s="91"/>
      <c r="H8" s="133">
        <v>23.5</v>
      </c>
      <c r="I8" s="3">
        <v>1</v>
      </c>
    </row>
    <row r="9" spans="1:9" s="15" customFormat="1" ht="15" customHeight="1">
      <c r="A9" s="3">
        <v>2</v>
      </c>
      <c r="B9" s="102">
        <v>377</v>
      </c>
      <c r="C9" s="91" t="str">
        <f>VLOOKUP(B9,'База ГТО'!$A$6:$C$280,2,FALSE)</f>
        <v>Красилова Галина</v>
      </c>
      <c r="D9" s="91" t="str">
        <f>VLOOKUP(B9,'База ГТО'!$A$6:$C$280,3,FALSE)</f>
        <v>Правительство</v>
      </c>
      <c r="E9" s="91"/>
      <c r="F9" s="91"/>
      <c r="G9" s="91"/>
      <c r="H9" s="133">
        <v>22.5</v>
      </c>
      <c r="I9" s="3">
        <v>2</v>
      </c>
    </row>
    <row r="10" spans="1:9" s="15" customFormat="1" ht="15" customHeight="1">
      <c r="A10" s="3">
        <v>23</v>
      </c>
      <c r="B10" s="61">
        <v>108</v>
      </c>
      <c r="C10" s="91" t="str">
        <f>VLOOKUP(B10,'База ГТО'!$A$6:$C$280,2,FALSE)</f>
        <v>Куприянова Анна</v>
      </c>
      <c r="D10" s="91" t="str">
        <f>VLOOKUP(B10,'База ГТО'!$A$6:$C$280,3,FALSE)</f>
        <v>Мин-во физ.культуры и спорта</v>
      </c>
      <c r="E10" s="91"/>
      <c r="F10" s="91"/>
      <c r="G10" s="91"/>
      <c r="H10" s="133">
        <v>20.1</v>
      </c>
      <c r="I10" s="3">
        <v>3</v>
      </c>
    </row>
    <row r="11" spans="1:9" s="15" customFormat="1" ht="15" customHeight="1">
      <c r="A11" s="3">
        <v>24</v>
      </c>
      <c r="B11" s="61">
        <v>111</v>
      </c>
      <c r="C11" s="91" t="str">
        <f>VLOOKUP(B11,'База ГТО'!$A$6:$C$280,2,FALSE)</f>
        <v>Ухабова Алина</v>
      </c>
      <c r="D11" s="91" t="str">
        <f>VLOOKUP(B11,'База ГТО'!$A$6:$C$280,3,FALSE)</f>
        <v>Мин-во физ.культуры и спорта</v>
      </c>
      <c r="E11" s="91"/>
      <c r="F11" s="91"/>
      <c r="G11" s="91"/>
      <c r="H11" s="133">
        <v>19.2</v>
      </c>
      <c r="I11" s="3">
        <v>4</v>
      </c>
    </row>
    <row r="12" spans="1:9" s="15" customFormat="1" ht="15" customHeight="1">
      <c r="A12" s="3">
        <v>1</v>
      </c>
      <c r="B12" s="61">
        <v>375</v>
      </c>
      <c r="C12" s="91" t="str">
        <f>VLOOKUP(B12,'База ГТО'!$A$6:$C$280,2,FALSE)</f>
        <v>Варламова Анна</v>
      </c>
      <c r="D12" s="91" t="str">
        <f>VLOOKUP(B12,'База ГТО'!$A$6:$C$280,3,FALSE)</f>
        <v>Правительство</v>
      </c>
      <c r="E12" s="91"/>
      <c r="F12" s="91"/>
      <c r="G12" s="91"/>
      <c r="H12" s="133">
        <v>19</v>
      </c>
      <c r="I12" s="3">
        <v>5</v>
      </c>
    </row>
    <row r="13" spans="1:9" s="15" customFormat="1" ht="15" customHeight="1">
      <c r="A13" s="3">
        <v>26</v>
      </c>
      <c r="B13" s="61">
        <v>204</v>
      </c>
      <c r="C13" s="91" t="str">
        <f>VLOOKUP(B13,'База ГТО'!$A$6:$C$280,2,FALSE)</f>
        <v>Кальманова Елена</v>
      </c>
      <c r="D13" s="91" t="str">
        <f>VLOOKUP(B13,'База ГТО'!$A$6:$C$280,3,FALSE)</f>
        <v>Управ-ие общ.безопасности и обесп.дея-ти мировых судей</v>
      </c>
      <c r="E13" s="91"/>
      <c r="F13" s="91"/>
      <c r="G13" s="91"/>
      <c r="H13" s="133">
        <v>19</v>
      </c>
      <c r="I13" s="3">
        <v>5</v>
      </c>
    </row>
    <row r="14" spans="1:9" s="15" customFormat="1" ht="15" customHeight="1">
      <c r="A14" s="3">
        <v>29</v>
      </c>
      <c r="B14" s="61">
        <v>344</v>
      </c>
      <c r="C14" s="91" t="str">
        <f>VLOOKUP(B14,'База ГТО'!$A$6:$C$280,2,FALSE)</f>
        <v>Емельянова Светлана</v>
      </c>
      <c r="D14" s="91" t="str">
        <f>VLOOKUP(B14,'База ГТО'!$A$6:$C$280,3,FALSE)</f>
        <v>Законодательное Собрание</v>
      </c>
      <c r="E14" s="91"/>
      <c r="F14" s="91"/>
      <c r="G14" s="91"/>
      <c r="H14" s="133">
        <v>19</v>
      </c>
      <c r="I14" s="3">
        <v>5</v>
      </c>
    </row>
    <row r="15" spans="1:9" s="15" customFormat="1" ht="15" customHeight="1">
      <c r="A15" s="3">
        <v>18</v>
      </c>
      <c r="B15" s="61">
        <v>106</v>
      </c>
      <c r="C15" s="91" t="str">
        <f>VLOOKUP(B15,'База ГТО'!$A$6:$C$280,2,FALSE)</f>
        <v>Климова Татьяна</v>
      </c>
      <c r="D15" s="91" t="str">
        <f>VLOOKUP(B15,'База ГТО'!$A$6:$C$280,3,FALSE)</f>
        <v>Мин-во лесного,охотн. хоз-ва и природопольз.</v>
      </c>
      <c r="E15" s="91"/>
      <c r="F15" s="91"/>
      <c r="G15" s="91"/>
      <c r="H15" s="133">
        <v>18.5</v>
      </c>
      <c r="I15" s="3">
        <v>8</v>
      </c>
    </row>
    <row r="16" spans="1:9" s="15" customFormat="1" ht="15" customHeight="1">
      <c r="A16" s="3">
        <v>28</v>
      </c>
      <c r="B16" s="61">
        <v>398</v>
      </c>
      <c r="C16" s="91" t="str">
        <f>VLOOKUP(B16,'База ГТО'!$A$6:$C$280,2,FALSE)</f>
        <v>Игнатьева Елена</v>
      </c>
      <c r="D16" s="91" t="str">
        <f>VLOOKUP(B16,'База ГТО'!$A$6:$C$280,3,FALSE)</f>
        <v>Управ-ие госжилстройинспекции</v>
      </c>
      <c r="E16" s="91"/>
      <c r="F16" s="91"/>
      <c r="G16" s="91"/>
      <c r="H16" s="133">
        <v>18.06</v>
      </c>
      <c r="I16" s="3">
        <v>9</v>
      </c>
    </row>
    <row r="17" spans="1:9" s="15" customFormat="1" ht="15" customHeight="1">
      <c r="A17" s="3">
        <v>4</v>
      </c>
      <c r="B17" s="102">
        <v>353</v>
      </c>
      <c r="C17" s="91" t="str">
        <f>VLOOKUP(B17,'База ГТО'!$A$6:$C$280,2,FALSE)</f>
        <v>Давыдова Елена</v>
      </c>
      <c r="D17" s="91" t="str">
        <f>VLOOKUP(B17,'База ГТО'!$A$6:$C$280,3,FALSE)</f>
        <v>Мин-во сельского хозяйства</v>
      </c>
      <c r="E17" s="91"/>
      <c r="F17" s="91"/>
      <c r="G17" s="91"/>
      <c r="H17" s="133">
        <v>18</v>
      </c>
      <c r="I17" s="3">
        <v>10</v>
      </c>
    </row>
    <row r="18" spans="1:9" s="15" customFormat="1" ht="15" customHeight="1">
      <c r="A18" s="3">
        <v>5</v>
      </c>
      <c r="B18" s="3">
        <v>359</v>
      </c>
      <c r="C18" s="91" t="str">
        <f>VLOOKUP(B18,'База ГТО'!$A$6:$C$280,2,FALSE)</f>
        <v>Бараева Марьям</v>
      </c>
      <c r="D18" s="91" t="str">
        <f>VLOOKUP(B18,'База ГТО'!$A$6:$C$280,3,FALSE)</f>
        <v>Мин-во экономики</v>
      </c>
      <c r="E18" s="91"/>
      <c r="F18" s="91"/>
      <c r="G18" s="91"/>
      <c r="H18" s="133">
        <v>18</v>
      </c>
      <c r="I18" s="3">
        <v>10</v>
      </c>
    </row>
    <row r="19" spans="1:9" s="15" customFormat="1" ht="15" customHeight="1">
      <c r="A19" s="3">
        <v>30</v>
      </c>
      <c r="B19" s="102">
        <v>345</v>
      </c>
      <c r="C19" s="91" t="str">
        <f>VLOOKUP(B19,'База ГТО'!$A$6:$C$280,2,FALSE)</f>
        <v>Левина Наталья</v>
      </c>
      <c r="D19" s="91" t="str">
        <f>VLOOKUP(B19,'База ГТО'!$A$6:$C$280,3,FALSE)</f>
        <v>Законодательное Собрание</v>
      </c>
      <c r="E19" s="91"/>
      <c r="F19" s="91"/>
      <c r="G19" s="91"/>
      <c r="H19" s="133">
        <v>18</v>
      </c>
      <c r="I19" s="3">
        <v>10</v>
      </c>
    </row>
    <row r="20" spans="1:9" s="15" customFormat="1" ht="15" customHeight="1">
      <c r="A20" s="3">
        <v>3</v>
      </c>
      <c r="B20" s="102">
        <v>356</v>
      </c>
      <c r="C20" s="91" t="str">
        <f>VLOOKUP(B20,'База ГТО'!$A$6:$C$280,2,FALSE)</f>
        <v>Полецкая Анна</v>
      </c>
      <c r="D20" s="91" t="str">
        <f>VLOOKUP(B20,'База ГТО'!$A$6:$C$280,3,FALSE)</f>
        <v>Мин-во сельского хозяйства</v>
      </c>
      <c r="E20" s="91"/>
      <c r="F20" s="91"/>
      <c r="G20" s="91"/>
      <c r="H20" s="133">
        <v>17</v>
      </c>
      <c r="I20" s="3">
        <v>13</v>
      </c>
    </row>
    <row r="21" spans="1:9" s="15" customFormat="1" ht="15" customHeight="1">
      <c r="A21" s="3">
        <v>11</v>
      </c>
      <c r="B21" s="61">
        <v>339</v>
      </c>
      <c r="C21" s="91" t="str">
        <f>VLOOKUP(B21,'База ГТО'!$A$6:$C$280,2,FALSE)</f>
        <v>Викторова Надежда</v>
      </c>
      <c r="D21" s="91" t="str">
        <f>VLOOKUP(B21,'База ГТО'!$A$6:$C$280,3,FALSE)</f>
        <v>Мин-во образования</v>
      </c>
      <c r="E21" s="91"/>
      <c r="F21" s="91"/>
      <c r="G21" s="91"/>
      <c r="H21" s="133">
        <v>17</v>
      </c>
      <c r="I21" s="3">
        <v>13</v>
      </c>
    </row>
    <row r="22" spans="1:9" s="15" customFormat="1" ht="15" customHeight="1">
      <c r="A22" s="3">
        <v>6</v>
      </c>
      <c r="B22" s="3">
        <v>360</v>
      </c>
      <c r="C22" s="91" t="str">
        <f>VLOOKUP(B22,'База ГТО'!$A$6:$C$280,2,FALSE)</f>
        <v>Бычкова Мария</v>
      </c>
      <c r="D22" s="91" t="str">
        <f>VLOOKUP(B22,'База ГТО'!$A$6:$C$280,3,FALSE)</f>
        <v>Мин-во экономики</v>
      </c>
      <c r="E22" s="91"/>
      <c r="F22" s="91"/>
      <c r="G22" s="91"/>
      <c r="H22" s="133">
        <v>15.5</v>
      </c>
      <c r="I22" s="3">
        <v>15</v>
      </c>
    </row>
    <row r="23" spans="1:9" s="15" customFormat="1" ht="15" customHeight="1">
      <c r="A23" s="3">
        <v>9</v>
      </c>
      <c r="B23" s="61">
        <v>382</v>
      </c>
      <c r="C23" s="91" t="str">
        <f>VLOOKUP(B23,'База ГТО'!$A$6:$C$280,2,FALSE)</f>
        <v>Акишина Елена</v>
      </c>
      <c r="D23" s="91" t="str">
        <f>VLOOKUP(B23,'База ГТО'!$A$6:$C$280,3,FALSE)</f>
        <v>Мин-во здравоохранения</v>
      </c>
      <c r="E23" s="91"/>
      <c r="F23" s="91"/>
      <c r="G23" s="91"/>
      <c r="H23" s="133">
        <v>15</v>
      </c>
      <c r="I23" s="3">
        <v>16</v>
      </c>
    </row>
    <row r="24" spans="1:9" s="15" customFormat="1" ht="15" customHeight="1">
      <c r="A24" s="3">
        <v>25</v>
      </c>
      <c r="B24" s="61">
        <v>367</v>
      </c>
      <c r="C24" s="91" t="str">
        <f>VLOOKUP(B24,'База ГТО'!$A$6:$C$280,2,FALSE)</f>
        <v>Катышева Татьяна</v>
      </c>
      <c r="D24" s="91" t="str">
        <f>VLOOKUP(B24,'База ГТО'!$A$6:$C$280,3,FALSE)</f>
        <v>Управ-ие общ.безопасности и обесп.дея-ти мировых судей</v>
      </c>
      <c r="E24" s="91"/>
      <c r="F24" s="91"/>
      <c r="G24" s="91"/>
      <c r="H24" s="133">
        <v>15</v>
      </c>
      <c r="I24" s="3">
        <v>16</v>
      </c>
    </row>
    <row r="25" spans="1:9" s="15" customFormat="1" ht="15" customHeight="1">
      <c r="A25" s="3">
        <v>31</v>
      </c>
      <c r="B25" s="61">
        <v>17</v>
      </c>
      <c r="C25" s="91" t="str">
        <f>VLOOKUP(B25,'База ГТО'!$A$6:$C$280,2,FALSE)</f>
        <v>Коробова Наталья</v>
      </c>
      <c r="D25" s="91" t="str">
        <f>VLOOKUP(B25,'База ГТО'!$A$6:$C$280,3,FALSE)</f>
        <v>Управ-ие по регулированию КС и закупкам</v>
      </c>
      <c r="E25" s="91"/>
      <c r="F25" s="91"/>
      <c r="G25" s="91"/>
      <c r="H25" s="133">
        <v>15</v>
      </c>
      <c r="I25" s="3">
        <v>16</v>
      </c>
    </row>
    <row r="26" spans="1:9" s="15" customFormat="1" ht="15" customHeight="1">
      <c r="A26" s="3">
        <v>27</v>
      </c>
      <c r="B26" s="102">
        <v>401</v>
      </c>
      <c r="C26" s="91" t="str">
        <f>VLOOKUP(B26,'База ГТО'!$A$6:$C$280,2,FALSE)</f>
        <v>Трошина Ирина</v>
      </c>
      <c r="D26" s="91" t="str">
        <f>VLOOKUP(B26,'База ГТО'!$A$6:$C$280,3,FALSE)</f>
        <v>Управ-ие госжилстройинспекции</v>
      </c>
      <c r="E26" s="91"/>
      <c r="F26" s="91"/>
      <c r="G26" s="91"/>
      <c r="H26" s="133">
        <v>14.9</v>
      </c>
      <c r="I26" s="3">
        <v>19</v>
      </c>
    </row>
    <row r="27" spans="1:9" s="15" customFormat="1" ht="15" customHeight="1">
      <c r="A27" s="3">
        <v>21</v>
      </c>
      <c r="B27" s="61">
        <v>13</v>
      </c>
      <c r="C27" s="91" t="str">
        <f>VLOOKUP(B27,'База ГТО'!$A$6:$C$280,2,FALSE)</f>
        <v>Куликова Екатерина</v>
      </c>
      <c r="D27" s="91" t="str">
        <f>VLOOKUP(B27,'База ГТО'!$A$6:$C$280,3,FALSE)</f>
        <v>Мин-во промышл.,разв. предпр-ва, инновац.политики и информатизации</v>
      </c>
      <c r="E27" s="91"/>
      <c r="F27" s="91"/>
      <c r="G27" s="91"/>
      <c r="H27" s="133">
        <v>14</v>
      </c>
      <c r="I27" s="3">
        <v>20</v>
      </c>
    </row>
    <row r="28" spans="1:9" s="15" customFormat="1" ht="27" customHeight="1">
      <c r="A28" s="3">
        <v>15</v>
      </c>
      <c r="B28" s="61">
        <v>392</v>
      </c>
      <c r="C28" s="91" t="str">
        <f>VLOOKUP(B28,'База ГТО'!$A$6:$C$280,2,FALSE)</f>
        <v>Алексанова Екатерина</v>
      </c>
      <c r="D28" s="91" t="str">
        <f>VLOOKUP(B28,'База ГТО'!$A$6:$C$280,3,FALSE)</f>
        <v>Мин-во ЖКХ и гр.защиты населения</v>
      </c>
      <c r="E28" s="91"/>
      <c r="F28" s="91"/>
      <c r="G28" s="91"/>
      <c r="H28" s="133">
        <v>13.5</v>
      </c>
      <c r="I28" s="3">
        <v>21</v>
      </c>
    </row>
    <row r="29" spans="1:9" s="15" customFormat="1" ht="27" customHeight="1">
      <c r="A29" s="3">
        <v>12</v>
      </c>
      <c r="B29" s="61">
        <v>340</v>
      </c>
      <c r="C29" s="91" t="str">
        <f>VLOOKUP(B29,'База ГТО'!$A$6:$C$280,2,FALSE)</f>
        <v>Еремина Вероника</v>
      </c>
      <c r="D29" s="91" t="str">
        <f>VLOOKUP(B29,'База ГТО'!$A$6:$C$280,3,FALSE)</f>
        <v>Мин-во образования</v>
      </c>
      <c r="E29" s="91"/>
      <c r="F29" s="91"/>
      <c r="G29" s="91"/>
      <c r="H29" s="133">
        <v>13</v>
      </c>
      <c r="I29" s="3">
        <v>22</v>
      </c>
    </row>
    <row r="30" spans="1:9" s="15" customFormat="1" ht="15" customHeight="1">
      <c r="A30" s="3">
        <v>14</v>
      </c>
      <c r="B30" s="61">
        <v>385</v>
      </c>
      <c r="C30" s="91" t="str">
        <f>VLOOKUP(B30,'База ГТО'!$A$6:$C$280,2,FALSE)</f>
        <v>Спиридонова Виктория</v>
      </c>
      <c r="D30" s="91" t="str">
        <f>VLOOKUP(B30,'База ГТО'!$A$6:$C$280,3,FALSE)</f>
        <v>Департамент информац-ой политики и СМИ</v>
      </c>
      <c r="E30" s="91"/>
      <c r="F30" s="91"/>
      <c r="G30" s="91"/>
      <c r="H30" s="133">
        <v>12</v>
      </c>
      <c r="I30" s="3">
        <v>23</v>
      </c>
    </row>
    <row r="31" spans="1:9" s="15" customFormat="1" ht="15" customHeight="1">
      <c r="A31" s="3">
        <v>32</v>
      </c>
      <c r="B31" s="61">
        <v>18</v>
      </c>
      <c r="C31" s="91" t="str">
        <f>VLOOKUP(B31,'База ГТО'!$A$6:$C$280,2,FALSE)</f>
        <v>Волкова Алена</v>
      </c>
      <c r="D31" s="91" t="str">
        <f>VLOOKUP(B31,'База ГТО'!$A$6:$C$280,3,FALSE)</f>
        <v>Управ-ие по регулированию КС и закупкам</v>
      </c>
      <c r="E31" s="91"/>
      <c r="F31" s="91"/>
      <c r="G31" s="91"/>
      <c r="H31" s="133">
        <v>12</v>
      </c>
      <c r="I31" s="3">
        <v>23</v>
      </c>
    </row>
    <row r="32" spans="1:9" s="15" customFormat="1" ht="25.5" customHeight="1">
      <c r="A32" s="3">
        <v>10</v>
      </c>
      <c r="B32" s="61">
        <v>383</v>
      </c>
      <c r="C32" s="91" t="str">
        <f>VLOOKUP(B32,'База ГТО'!$A$6:$C$280,2,FALSE)</f>
        <v>Фаюстова Мария</v>
      </c>
      <c r="D32" s="91" t="str">
        <f>VLOOKUP(B32,'База ГТО'!$A$6:$C$280,3,FALSE)</f>
        <v>Мин-во здравоохранения</v>
      </c>
      <c r="E32" s="91"/>
      <c r="F32" s="91"/>
      <c r="G32" s="91"/>
      <c r="H32" s="133">
        <v>11.5</v>
      </c>
      <c r="I32" s="3">
        <v>25</v>
      </c>
    </row>
    <row r="33" spans="1:9" s="15" customFormat="1" ht="25.5" customHeight="1">
      <c r="A33" s="3">
        <v>13</v>
      </c>
      <c r="B33" s="61">
        <v>387</v>
      </c>
      <c r="C33" s="91" t="str">
        <f>VLOOKUP(B33,'База ГТО'!$A$6:$C$280,2,FALSE)</f>
        <v>Вишнякова Олеся</v>
      </c>
      <c r="D33" s="91" t="str">
        <f>VLOOKUP(B33,'База ГТО'!$A$6:$C$280,3,FALSE)</f>
        <v>Департамент информац-ой политики и СМИ</v>
      </c>
      <c r="E33" s="91"/>
      <c r="F33" s="91"/>
      <c r="G33" s="91"/>
      <c r="H33" s="133">
        <v>11.5</v>
      </c>
      <c r="I33" s="3">
        <v>25</v>
      </c>
    </row>
    <row r="34" spans="1:9" s="15" customFormat="1" ht="15" customHeight="1">
      <c r="A34" s="3">
        <v>16</v>
      </c>
      <c r="B34" s="61">
        <v>393</v>
      </c>
      <c r="C34" s="91" t="str">
        <f>VLOOKUP(B34,'База ГТО'!$A$6:$C$280,2,FALSE)</f>
        <v>Ионова Любовь</v>
      </c>
      <c r="D34" s="91" t="str">
        <f>VLOOKUP(B34,'База ГТО'!$A$6:$C$280,3,FALSE)</f>
        <v>Мин-во ЖКХ и гр.защиты населения</v>
      </c>
      <c r="E34" s="91"/>
      <c r="F34" s="91"/>
      <c r="G34" s="91"/>
      <c r="H34" s="133">
        <v>11</v>
      </c>
      <c r="I34" s="3">
        <v>27</v>
      </c>
    </row>
    <row r="35" spans="1:9" s="15" customFormat="1" ht="15" customHeight="1">
      <c r="A35" s="3">
        <v>22</v>
      </c>
      <c r="B35" s="61">
        <v>12</v>
      </c>
      <c r="C35" s="91" t="str">
        <f>VLOOKUP(B35,'База ГТО'!$A$6:$C$280,2,FALSE)</f>
        <v>Осипова Надежда</v>
      </c>
      <c r="D35" s="91" t="str">
        <f>VLOOKUP(B35,'База ГТО'!$A$6:$C$280,3,FALSE)</f>
        <v>Мин-во промышл.,разв. предпр-ва, инновац.политики и информатизации</v>
      </c>
      <c r="E35" s="91"/>
      <c r="F35" s="91"/>
      <c r="G35" s="91"/>
      <c r="H35" s="133">
        <v>10</v>
      </c>
      <c r="I35" s="3">
        <v>28</v>
      </c>
    </row>
    <row r="36" spans="1:9" s="15" customFormat="1" ht="15" customHeight="1">
      <c r="A36" s="3">
        <v>7</v>
      </c>
      <c r="B36" s="61">
        <v>404</v>
      </c>
      <c r="C36" s="91" t="str">
        <f>VLOOKUP(B36,'База ГТО'!$A$6:$C$280,2,FALSE)</f>
        <v>Андреева Анна</v>
      </c>
      <c r="D36" s="91" t="str">
        <f>VLOOKUP(B36,'База ГТО'!$A$6:$C$280,3,FALSE)</f>
        <v>Управ-ие регулирования тарифов и энерг-ию</v>
      </c>
      <c r="E36" s="91"/>
      <c r="F36" s="91"/>
      <c r="G36" s="91"/>
      <c r="H36" s="133"/>
      <c r="I36" s="3"/>
    </row>
    <row r="37" spans="1:9" s="15" customFormat="1" ht="15" customHeight="1">
      <c r="A37" s="3">
        <v>8</v>
      </c>
      <c r="B37" s="61">
        <v>406</v>
      </c>
      <c r="C37" s="91" t="str">
        <f>VLOOKUP(B37,'База ГТО'!$A$6:$C$280,2,FALSE)</f>
        <v>Сибирева Нина</v>
      </c>
      <c r="D37" s="91" t="str">
        <f>VLOOKUP(B37,'База ГТО'!$A$6:$C$280,3,FALSE)</f>
        <v>Управ-ие регулирования тарифов и энерг-ию</v>
      </c>
      <c r="E37" s="91"/>
      <c r="F37" s="91"/>
      <c r="G37" s="91"/>
      <c r="H37" s="133"/>
      <c r="I37" s="3"/>
    </row>
    <row r="38" spans="1:9" s="15" customFormat="1" ht="15" customHeight="1">
      <c r="A38" s="3">
        <v>19</v>
      </c>
      <c r="B38" s="61">
        <v>371</v>
      </c>
      <c r="C38" s="91" t="str">
        <f>VLOOKUP(B38,'База ГТО'!$A$6:$C$280,2,FALSE)</f>
        <v>Табалаева Марина</v>
      </c>
      <c r="D38" s="91" t="str">
        <f>VLOOKUP(B38,'База ГТО'!$A$6:$C$280,3,FALSE)</f>
        <v>Мин-во труда, соц.защиты и демографии</v>
      </c>
      <c r="E38" s="91"/>
      <c r="F38" s="91"/>
      <c r="G38" s="91"/>
      <c r="H38" s="133"/>
      <c r="I38" s="3"/>
    </row>
    <row r="39" spans="1:9" s="15" customFormat="1" ht="15" customHeight="1">
      <c r="A39" s="3">
        <v>20</v>
      </c>
      <c r="B39" s="61">
        <v>372</v>
      </c>
      <c r="C39" s="91" t="str">
        <f>VLOOKUP(B39,'База ГТО'!$A$6:$C$280,2,FALSE)</f>
        <v>Морозова Юлия</v>
      </c>
      <c r="D39" s="91" t="str">
        <f>VLOOKUP(B39,'База ГТО'!$A$6:$C$280,3,FALSE)</f>
        <v>Мин-во труда, соц.защиты и демографии</v>
      </c>
      <c r="E39" s="91"/>
      <c r="F39" s="91"/>
      <c r="G39" s="91"/>
      <c r="H39" s="133"/>
      <c r="I39" s="3"/>
    </row>
    <row r="40" spans="1:9" ht="18.75">
      <c r="A40" s="178" t="s">
        <v>26</v>
      </c>
      <c r="B40" s="178"/>
      <c r="C40" s="178"/>
      <c r="D40" s="178"/>
      <c r="E40" s="178"/>
      <c r="F40" s="178"/>
      <c r="G40" s="178"/>
      <c r="H40" s="178"/>
      <c r="I40" s="178"/>
    </row>
    <row r="41" spans="8:9" ht="12.75">
      <c r="H41" s="170" t="s">
        <v>71</v>
      </c>
      <c r="I41" s="170"/>
    </row>
    <row r="42" spans="1:9" ht="17.25" customHeight="1">
      <c r="A42" s="171" t="s">
        <v>65</v>
      </c>
      <c r="B42" s="171"/>
      <c r="C42" s="171"/>
      <c r="D42" s="171"/>
      <c r="E42" s="171"/>
      <c r="F42" s="171"/>
      <c r="G42" s="171"/>
      <c r="H42" s="171"/>
      <c r="I42" s="171"/>
    </row>
    <row r="43" spans="1:9" ht="17.25" customHeight="1">
      <c r="A43" s="171" t="s">
        <v>38</v>
      </c>
      <c r="B43" s="171"/>
      <c r="C43" s="171"/>
      <c r="D43" s="171"/>
      <c r="E43" s="171"/>
      <c r="F43" s="171"/>
      <c r="G43" s="171"/>
      <c r="H43" s="171"/>
      <c r="I43" s="171"/>
    </row>
    <row r="44" spans="1:9" ht="17.25" customHeight="1">
      <c r="A44" s="106"/>
      <c r="B44" s="106"/>
      <c r="C44" s="106"/>
      <c r="E44" s="111"/>
      <c r="F44" s="111"/>
      <c r="G44" s="111" t="s">
        <v>91</v>
      </c>
      <c r="H44" s="180"/>
      <c r="I44" s="180"/>
    </row>
    <row r="45" spans="1:9" s="2" customFormat="1" ht="16.5" customHeight="1">
      <c r="A45" s="157" t="s">
        <v>17</v>
      </c>
      <c r="B45" s="157" t="s">
        <v>35</v>
      </c>
      <c r="C45" s="157" t="s">
        <v>19</v>
      </c>
      <c r="D45" s="157" t="s">
        <v>18</v>
      </c>
      <c r="E45" s="173" t="s">
        <v>104</v>
      </c>
      <c r="F45" s="174"/>
      <c r="G45" s="175"/>
      <c r="H45" s="184" t="s">
        <v>21</v>
      </c>
      <c r="I45" s="157" t="s">
        <v>23</v>
      </c>
    </row>
    <row r="46" spans="1:9" s="151" customFormat="1" ht="15.75" customHeight="1">
      <c r="A46" s="157"/>
      <c r="B46" s="157"/>
      <c r="C46" s="157"/>
      <c r="D46" s="157"/>
      <c r="E46" s="107">
        <v>1</v>
      </c>
      <c r="F46" s="107">
        <v>2</v>
      </c>
      <c r="G46" s="107">
        <v>3</v>
      </c>
      <c r="H46" s="184"/>
      <c r="I46" s="157"/>
    </row>
    <row r="47" spans="1:9" s="149" customFormat="1" ht="15" customHeight="1">
      <c r="A47" s="107">
        <v>15</v>
      </c>
      <c r="B47" s="107">
        <v>394</v>
      </c>
      <c r="C47" s="147" t="str">
        <f>VLOOKUP(B47,'База ГТО'!$A$6:$C$280,2,FALSE)</f>
        <v>Грядунов Максим</v>
      </c>
      <c r="D47" s="147" t="str">
        <f>VLOOKUP(B47,'База ГТО'!$A$6:$C$280,3,FALSE)</f>
        <v>Мин-во ЖКХ и гр.защиты населения</v>
      </c>
      <c r="E47" s="147"/>
      <c r="F47" s="147"/>
      <c r="G47" s="147"/>
      <c r="H47" s="152">
        <v>48.7</v>
      </c>
      <c r="I47" s="107">
        <v>1</v>
      </c>
    </row>
    <row r="48" spans="1:9" s="149" customFormat="1" ht="15" customHeight="1">
      <c r="A48" s="107">
        <v>18</v>
      </c>
      <c r="B48" s="107">
        <v>104</v>
      </c>
      <c r="C48" s="147" t="str">
        <f>VLOOKUP(B48,'База ГТО'!$A$6:$C$280,2,FALSE)</f>
        <v>Баранов Алексей</v>
      </c>
      <c r="D48" s="147" t="str">
        <f>VLOOKUP(B48,'База ГТО'!$A$6:$C$280,3,FALSE)</f>
        <v>Мин-во лесного,охотн. хоз-ва и природопольз.</v>
      </c>
      <c r="E48" s="147"/>
      <c r="F48" s="147"/>
      <c r="G48" s="147"/>
      <c r="H48" s="152">
        <v>41</v>
      </c>
      <c r="I48" s="107">
        <v>2</v>
      </c>
    </row>
    <row r="49" spans="1:9" s="149" customFormat="1" ht="15" customHeight="1">
      <c r="A49" s="107">
        <v>6</v>
      </c>
      <c r="B49" s="107">
        <v>361</v>
      </c>
      <c r="C49" s="147" t="str">
        <f>VLOOKUP(B49,'База ГТО'!$A$6:$C$280,2,FALSE)</f>
        <v>Мухратов Александр</v>
      </c>
      <c r="D49" s="147" t="str">
        <f>VLOOKUP(B49,'База ГТО'!$A$6:$C$280,3,FALSE)</f>
        <v>Мин-во экономики</v>
      </c>
      <c r="E49" s="147"/>
      <c r="F49" s="147"/>
      <c r="G49" s="147"/>
      <c r="H49" s="152">
        <v>40</v>
      </c>
      <c r="I49" s="107">
        <v>3</v>
      </c>
    </row>
    <row r="50" spans="1:9" s="149" customFormat="1" ht="15" customHeight="1">
      <c r="A50" s="107">
        <v>16</v>
      </c>
      <c r="B50" s="107">
        <v>395</v>
      </c>
      <c r="C50" s="147" t="str">
        <f>VLOOKUP(B50,'База ГТО'!$A$6:$C$280,2,FALSE)</f>
        <v>Стеклянников Андрей</v>
      </c>
      <c r="D50" s="147" t="str">
        <f>VLOOKUP(B50,'База ГТО'!$A$6:$C$280,3,FALSE)</f>
        <v>Мин-во ЖКХ и гр.защиты населения</v>
      </c>
      <c r="E50" s="147"/>
      <c r="F50" s="147"/>
      <c r="G50" s="147"/>
      <c r="H50" s="152">
        <v>38.5</v>
      </c>
      <c r="I50" s="107">
        <v>4</v>
      </c>
    </row>
    <row r="51" spans="1:9" s="149" customFormat="1" ht="15" customHeight="1">
      <c r="A51" s="107">
        <v>25</v>
      </c>
      <c r="B51" s="107">
        <v>368</v>
      </c>
      <c r="C51" s="147" t="str">
        <f>VLOOKUP(B51,'База ГТО'!$A$6:$C$280,2,FALSE)</f>
        <v>Курдюков Олег</v>
      </c>
      <c r="D51" s="147" t="str">
        <f>VLOOKUP(B51,'База ГТО'!$A$6:$C$280,3,FALSE)</f>
        <v>Управ-ие общ.безопасности и обесп.дея-ти мировых судей</v>
      </c>
      <c r="E51" s="147"/>
      <c r="F51" s="147"/>
      <c r="G51" s="147"/>
      <c r="H51" s="152">
        <v>37</v>
      </c>
      <c r="I51" s="107">
        <v>5</v>
      </c>
    </row>
    <row r="52" spans="1:9" s="149" customFormat="1" ht="15" customHeight="1">
      <c r="A52" s="107">
        <v>26</v>
      </c>
      <c r="B52" s="107">
        <v>369</v>
      </c>
      <c r="C52" s="147" t="str">
        <f>VLOOKUP(B52,'База ГТО'!$A$6:$C$280,2,FALSE)</f>
        <v>Спирин Андрей</v>
      </c>
      <c r="D52" s="147" t="str">
        <f>VLOOKUP(B52,'База ГТО'!$A$6:$C$280,3,FALSE)</f>
        <v>Управ-ие общ.безопасности и обесп.дея-ти мировых судей</v>
      </c>
      <c r="E52" s="147"/>
      <c r="F52" s="147"/>
      <c r="G52" s="147"/>
      <c r="H52" s="152">
        <v>36</v>
      </c>
      <c r="I52" s="107">
        <v>6</v>
      </c>
    </row>
    <row r="53" spans="1:9" s="149" customFormat="1" ht="15" customHeight="1">
      <c r="A53" s="107">
        <v>32</v>
      </c>
      <c r="B53" s="107">
        <v>16</v>
      </c>
      <c r="C53" s="147" t="str">
        <f>VLOOKUP(B53,'База ГТО'!$A$6:$C$280,2,FALSE)</f>
        <v>Атясов Владимир</v>
      </c>
      <c r="D53" s="147" t="str">
        <f>VLOOKUP(B53,'База ГТО'!$A$6:$C$280,3,FALSE)</f>
        <v>Управ-ие по регулированию КС и закупкам</v>
      </c>
      <c r="E53" s="147"/>
      <c r="F53" s="147"/>
      <c r="G53" s="147"/>
      <c r="H53" s="152">
        <v>34</v>
      </c>
      <c r="I53" s="107">
        <v>7</v>
      </c>
    </row>
    <row r="54" spans="1:9" s="149" customFormat="1" ht="15" customHeight="1">
      <c r="A54" s="107">
        <v>24</v>
      </c>
      <c r="B54" s="107">
        <v>109</v>
      </c>
      <c r="C54" s="147" t="str">
        <f>VLOOKUP(B54,'База ГТО'!$A$6:$C$280,2,FALSE)</f>
        <v>Никишин Сергей</v>
      </c>
      <c r="D54" s="147" t="str">
        <f>VLOOKUP(B54,'База ГТО'!$A$6:$C$280,3,FALSE)</f>
        <v>Мин-во физ.культуры и спорта</v>
      </c>
      <c r="E54" s="147"/>
      <c r="F54" s="147"/>
      <c r="G54" s="147"/>
      <c r="H54" s="152">
        <v>34.2</v>
      </c>
      <c r="I54" s="107">
        <v>8</v>
      </c>
    </row>
    <row r="55" spans="1:9" s="149" customFormat="1" ht="15" customHeight="1">
      <c r="A55" s="107">
        <v>1</v>
      </c>
      <c r="B55" s="107">
        <v>374</v>
      </c>
      <c r="C55" s="147" t="str">
        <f>VLOOKUP(B55,'База ГТО'!$A$6:$C$280,2,FALSE)</f>
        <v>Иванов Александр</v>
      </c>
      <c r="D55" s="147" t="str">
        <f>VLOOKUP(B55,'База ГТО'!$A$6:$C$280,3,FALSE)</f>
        <v>Правительство</v>
      </c>
      <c r="E55" s="147"/>
      <c r="F55" s="147"/>
      <c r="G55" s="147"/>
      <c r="H55" s="152">
        <v>33</v>
      </c>
      <c r="I55" s="107">
        <v>9</v>
      </c>
    </row>
    <row r="56" spans="1:9" s="149" customFormat="1" ht="15" customHeight="1">
      <c r="A56" s="107">
        <v>10</v>
      </c>
      <c r="B56" s="107">
        <v>381</v>
      </c>
      <c r="C56" s="147" t="str">
        <f>VLOOKUP(B56,'База ГТО'!$A$6:$C$280,2,FALSE)</f>
        <v>Никулин Александр</v>
      </c>
      <c r="D56" s="147" t="str">
        <f>VLOOKUP(B56,'База ГТО'!$A$6:$C$280,3,FALSE)</f>
        <v>Мин-во здравоохранения</v>
      </c>
      <c r="E56" s="147"/>
      <c r="F56" s="147"/>
      <c r="G56" s="147"/>
      <c r="H56" s="152">
        <v>32.5</v>
      </c>
      <c r="I56" s="107">
        <v>10</v>
      </c>
    </row>
    <row r="57" spans="1:9" s="149" customFormat="1" ht="15" customHeight="1">
      <c r="A57" s="107">
        <v>3</v>
      </c>
      <c r="B57" s="107">
        <v>354</v>
      </c>
      <c r="C57" s="147" t="str">
        <f>VLOOKUP(B57,'База ГТО'!$A$6:$C$280,2,FALSE)</f>
        <v>Иняхин Александр</v>
      </c>
      <c r="D57" s="147" t="str">
        <f>VLOOKUP(B57,'База ГТО'!$A$6:$C$280,3,FALSE)</f>
        <v>Мин-во сельского хозяйства</v>
      </c>
      <c r="E57" s="147"/>
      <c r="F57" s="147"/>
      <c r="G57" s="147"/>
      <c r="H57" s="152">
        <v>32</v>
      </c>
      <c r="I57" s="107">
        <v>11</v>
      </c>
    </row>
    <row r="58" spans="1:9" s="149" customFormat="1" ht="15" customHeight="1">
      <c r="A58" s="107">
        <v>2</v>
      </c>
      <c r="B58" s="107">
        <v>376</v>
      </c>
      <c r="C58" s="147" t="str">
        <f>VLOOKUP(B58,'База ГТО'!$A$6:$C$280,2,FALSE)</f>
        <v>Марин Михаил</v>
      </c>
      <c r="D58" s="147" t="str">
        <f>VLOOKUP(B58,'База ГТО'!$A$6:$C$280,3,FALSE)</f>
        <v>Правительство</v>
      </c>
      <c r="E58" s="147"/>
      <c r="F58" s="147"/>
      <c r="G58" s="147"/>
      <c r="H58" s="152">
        <v>31</v>
      </c>
      <c r="I58" s="107">
        <v>12</v>
      </c>
    </row>
    <row r="59" spans="1:9" s="149" customFormat="1" ht="15" customHeight="1">
      <c r="A59" s="107">
        <v>27</v>
      </c>
      <c r="B59" s="107">
        <v>399</v>
      </c>
      <c r="C59" s="147" t="str">
        <f>VLOOKUP(B59,'База ГТО'!$A$6:$C$280,2,FALSE)</f>
        <v>Ханин Василий</v>
      </c>
      <c r="D59" s="147" t="str">
        <f>VLOOKUP(B59,'База ГТО'!$A$6:$C$280,3,FALSE)</f>
        <v>Управ-ие госжилстройинспекции</v>
      </c>
      <c r="E59" s="147"/>
      <c r="F59" s="147"/>
      <c r="G59" s="147"/>
      <c r="H59" s="152">
        <v>30.5</v>
      </c>
      <c r="I59" s="107">
        <v>13</v>
      </c>
    </row>
    <row r="60" spans="1:9" s="149" customFormat="1" ht="15" customHeight="1">
      <c r="A60" s="107">
        <v>28</v>
      </c>
      <c r="B60" s="107">
        <v>400</v>
      </c>
      <c r="C60" s="147" t="str">
        <f>VLOOKUP(B60,'База ГТО'!$A$6:$C$280,2,FALSE)</f>
        <v>Денисов Максим</v>
      </c>
      <c r="D60" s="147" t="str">
        <f>VLOOKUP(B60,'База ГТО'!$A$6:$C$280,3,FALSE)</f>
        <v>Управ-ие госжилстройинспекции</v>
      </c>
      <c r="E60" s="147"/>
      <c r="F60" s="147"/>
      <c r="G60" s="147"/>
      <c r="H60" s="152">
        <v>30.5</v>
      </c>
      <c r="I60" s="107">
        <v>13</v>
      </c>
    </row>
    <row r="61" spans="1:9" s="149" customFormat="1" ht="15" customHeight="1">
      <c r="A61" s="107">
        <v>11</v>
      </c>
      <c r="B61" s="107">
        <v>294</v>
      </c>
      <c r="C61" s="147" t="str">
        <f>VLOOKUP(B61,'База ГТО'!$A$6:$C$280,2,FALSE)</f>
        <v>Бочкарев Александр</v>
      </c>
      <c r="D61" s="147" t="str">
        <f>VLOOKUP(B61,'База ГТО'!$A$6:$C$280,3,FALSE)</f>
        <v>Мин-во образования</v>
      </c>
      <c r="E61" s="147"/>
      <c r="F61" s="147"/>
      <c r="G61" s="147"/>
      <c r="H61" s="152">
        <v>29.5</v>
      </c>
      <c r="I61" s="107">
        <v>15</v>
      </c>
    </row>
    <row r="62" spans="1:9" s="149" customFormat="1" ht="15" customHeight="1">
      <c r="A62" s="107">
        <v>4</v>
      </c>
      <c r="B62" s="107">
        <v>355</v>
      </c>
      <c r="C62" s="147" t="str">
        <f>VLOOKUP(B62,'База ГТО'!$A$6:$C$280,2,FALSE)</f>
        <v>Мухтаров Руслан</v>
      </c>
      <c r="D62" s="147" t="str">
        <f>VLOOKUP(B62,'База ГТО'!$A$6:$C$280,3,FALSE)</f>
        <v>Мин-во сельского хозяйства</v>
      </c>
      <c r="E62" s="147"/>
      <c r="F62" s="147"/>
      <c r="G62" s="147"/>
      <c r="H62" s="152">
        <v>29</v>
      </c>
      <c r="I62" s="107">
        <v>16</v>
      </c>
    </row>
    <row r="63" spans="1:9" s="149" customFormat="1" ht="15" customHeight="1">
      <c r="A63" s="107">
        <v>12</v>
      </c>
      <c r="B63" s="107">
        <v>341</v>
      </c>
      <c r="C63" s="147" t="str">
        <f>VLOOKUP(B63,'База ГТО'!$A$6:$C$280,2,FALSE)</f>
        <v>Мартынов Николай</v>
      </c>
      <c r="D63" s="147" t="str">
        <f>VLOOKUP(B63,'База ГТО'!$A$6:$C$280,3,FALSE)</f>
        <v>Мин-во образования</v>
      </c>
      <c r="E63" s="147"/>
      <c r="F63" s="147"/>
      <c r="G63" s="147"/>
      <c r="H63" s="152">
        <v>28</v>
      </c>
      <c r="I63" s="107">
        <v>17</v>
      </c>
    </row>
    <row r="64" spans="1:9" s="149" customFormat="1" ht="15" customHeight="1">
      <c r="A64" s="107">
        <v>17</v>
      </c>
      <c r="B64" s="107">
        <v>103</v>
      </c>
      <c r="C64" s="147" t="str">
        <f>VLOOKUP(B64,'База ГТО'!$A$6:$C$280,2,FALSE)</f>
        <v>Трушин Алексей</v>
      </c>
      <c r="D64" s="147" t="str">
        <f>VLOOKUP(B64,'База ГТО'!$A$6:$C$280,3,FALSE)</f>
        <v>Мин-во лесного,охотн. хоз-ва и природопольз.</v>
      </c>
      <c r="E64" s="147"/>
      <c r="F64" s="147"/>
      <c r="G64" s="147"/>
      <c r="H64" s="152">
        <v>28</v>
      </c>
      <c r="I64" s="107">
        <v>17</v>
      </c>
    </row>
    <row r="65" spans="1:9" s="149" customFormat="1" ht="15" customHeight="1">
      <c r="A65" s="107">
        <v>23</v>
      </c>
      <c r="B65" s="107">
        <v>107</v>
      </c>
      <c r="C65" s="147" t="str">
        <f>VLOOKUP(B65,'База ГТО'!$A$6:$C$280,2,FALSE)</f>
        <v>Жучков Владимир</v>
      </c>
      <c r="D65" s="147" t="str">
        <f>VLOOKUP(B65,'База ГТО'!$A$6:$C$280,3,FALSE)</f>
        <v>Мин-во физ.культуры и спорта</v>
      </c>
      <c r="E65" s="147"/>
      <c r="F65" s="147"/>
      <c r="G65" s="147"/>
      <c r="H65" s="152">
        <v>27.6</v>
      </c>
      <c r="I65" s="107">
        <v>19</v>
      </c>
    </row>
    <row r="66" spans="1:9" s="149" customFormat="1" ht="15" customHeight="1">
      <c r="A66" s="107">
        <v>29</v>
      </c>
      <c r="B66" s="107">
        <v>342</v>
      </c>
      <c r="C66" s="147" t="str">
        <f>VLOOKUP(B66,'База ГТО'!$A$6:$C$280,2,FALSE)</f>
        <v>Казаков Сергей</v>
      </c>
      <c r="D66" s="147" t="str">
        <f>VLOOKUP(B66,'База ГТО'!$A$6:$C$280,3,FALSE)</f>
        <v>Законодательное Собрание</v>
      </c>
      <c r="E66" s="147"/>
      <c r="F66" s="147"/>
      <c r="G66" s="147"/>
      <c r="H66" s="152">
        <v>27.5</v>
      </c>
      <c r="I66" s="107">
        <v>20</v>
      </c>
    </row>
    <row r="67" spans="1:9" s="149" customFormat="1" ht="15" customHeight="1">
      <c r="A67" s="107">
        <v>13</v>
      </c>
      <c r="B67" s="107">
        <v>384</v>
      </c>
      <c r="C67" s="147" t="str">
        <f>VLOOKUP(B67,'База ГТО'!$A$6:$C$280,2,FALSE)</f>
        <v>Бодров Анатолий</v>
      </c>
      <c r="D67" s="147" t="str">
        <f>VLOOKUP(B67,'База ГТО'!$A$6:$C$280,3,FALSE)</f>
        <v>Департамент информац-ой политики и СМИ</v>
      </c>
      <c r="E67" s="147"/>
      <c r="F67" s="147"/>
      <c r="G67" s="147"/>
      <c r="H67" s="152">
        <v>27</v>
      </c>
      <c r="I67" s="107">
        <v>21</v>
      </c>
    </row>
    <row r="68" spans="1:9" s="149" customFormat="1" ht="15" customHeight="1">
      <c r="A68" s="107">
        <v>21</v>
      </c>
      <c r="B68" s="107">
        <v>10</v>
      </c>
      <c r="C68" s="147" t="str">
        <f>VLOOKUP(B68,'База ГТО'!$A$6:$C$280,2,FALSE)</f>
        <v>Дубын Евгений</v>
      </c>
      <c r="D68" s="147" t="str">
        <f>VLOOKUP(B68,'База ГТО'!$A$6:$C$280,3,FALSE)</f>
        <v>Мин-во промышл.,разв. предпр-ва, инновац.политики и информатизации</v>
      </c>
      <c r="E68" s="147"/>
      <c r="F68" s="147"/>
      <c r="G68" s="147"/>
      <c r="H68" s="152">
        <v>27</v>
      </c>
      <c r="I68" s="107">
        <v>21</v>
      </c>
    </row>
    <row r="69" spans="1:9" s="149" customFormat="1" ht="25.5" customHeight="1">
      <c r="A69" s="107">
        <v>9</v>
      </c>
      <c r="B69" s="107">
        <v>380</v>
      </c>
      <c r="C69" s="147" t="str">
        <f>VLOOKUP(B69,'База ГТО'!$A$6:$C$280,2,FALSE)</f>
        <v>Андриянов Евгений</v>
      </c>
      <c r="D69" s="147" t="str">
        <f>VLOOKUP(B69,'База ГТО'!$A$6:$C$280,3,FALSE)</f>
        <v>Мин-во здравоохранения</v>
      </c>
      <c r="E69" s="147"/>
      <c r="F69" s="147"/>
      <c r="G69" s="147"/>
      <c r="H69" s="152">
        <v>26</v>
      </c>
      <c r="I69" s="107">
        <v>23</v>
      </c>
    </row>
    <row r="70" spans="1:9" s="149" customFormat="1" ht="25.5" customHeight="1">
      <c r="A70" s="107">
        <v>22</v>
      </c>
      <c r="B70" s="107">
        <v>11</v>
      </c>
      <c r="C70" s="147" t="str">
        <f>VLOOKUP(B70,'База ГТО'!$A$6:$C$280,2,FALSE)</f>
        <v>Павлов Артем</v>
      </c>
      <c r="D70" s="147" t="str">
        <f>VLOOKUP(B70,'База ГТО'!$A$6:$C$280,3,FALSE)</f>
        <v>Мин-во промышл.,разв. предпр-ва, инновац.политики и информатизации</v>
      </c>
      <c r="E70" s="147"/>
      <c r="F70" s="147"/>
      <c r="G70" s="147"/>
      <c r="H70" s="152">
        <v>26</v>
      </c>
      <c r="I70" s="107">
        <v>23</v>
      </c>
    </row>
    <row r="71" spans="1:9" s="149" customFormat="1" ht="15" customHeight="1">
      <c r="A71" s="107">
        <v>20</v>
      </c>
      <c r="B71" s="107">
        <v>370</v>
      </c>
      <c r="C71" s="147" t="str">
        <f>VLOOKUP(B71,'База ГТО'!$A$6:$C$280,2,FALSE)</f>
        <v>Шумилов Антон</v>
      </c>
      <c r="D71" s="147" t="str">
        <f>VLOOKUP(B71,'База ГТО'!$A$6:$C$280,3,FALSE)</f>
        <v>Мин-во труда, соц.защиты и демографии</v>
      </c>
      <c r="E71" s="147"/>
      <c r="F71" s="147"/>
      <c r="G71" s="147"/>
      <c r="H71" s="152">
        <v>25</v>
      </c>
      <c r="I71" s="107">
        <v>25</v>
      </c>
    </row>
    <row r="72" spans="1:9" s="149" customFormat="1" ht="15" customHeight="1">
      <c r="A72" s="107">
        <v>5</v>
      </c>
      <c r="B72" s="107">
        <v>358</v>
      </c>
      <c r="C72" s="147" t="str">
        <f>VLOOKUP(B72,'База ГТО'!$A$6:$C$280,2,FALSE)</f>
        <v>Исаев Вадим</v>
      </c>
      <c r="D72" s="147" t="str">
        <f>VLOOKUP(B72,'База ГТО'!$A$6:$C$280,3,FALSE)</f>
        <v>Мин-во экономики</v>
      </c>
      <c r="E72" s="147"/>
      <c r="F72" s="147"/>
      <c r="G72" s="147"/>
      <c r="H72" s="152">
        <v>22.5</v>
      </c>
      <c r="I72" s="107">
        <v>26</v>
      </c>
    </row>
    <row r="73" spans="1:9" s="149" customFormat="1" ht="26.25" customHeight="1">
      <c r="A73" s="107">
        <v>14</v>
      </c>
      <c r="B73" s="107">
        <v>386</v>
      </c>
      <c r="C73" s="147" t="str">
        <f>VLOOKUP(B73,'База ГТО'!$A$6:$C$280,2,FALSE)</f>
        <v>Андреев Дмитрий</v>
      </c>
      <c r="D73" s="147" t="str">
        <f>VLOOKUP(B73,'База ГТО'!$A$6:$C$280,3,FALSE)</f>
        <v>Департамент информац-ой политики и СМИ</v>
      </c>
      <c r="E73" s="147"/>
      <c r="F73" s="147"/>
      <c r="G73" s="147"/>
      <c r="H73" s="152">
        <v>22</v>
      </c>
      <c r="I73" s="107">
        <v>27</v>
      </c>
    </row>
    <row r="74" spans="1:9" s="149" customFormat="1" ht="26.25" customHeight="1">
      <c r="A74" s="107">
        <v>30</v>
      </c>
      <c r="B74" s="107">
        <v>343</v>
      </c>
      <c r="C74" s="147" t="str">
        <f>VLOOKUP(B74,'База ГТО'!$A$6:$C$280,2,FALSE)</f>
        <v>Попов Александр</v>
      </c>
      <c r="D74" s="147" t="str">
        <f>VLOOKUP(B74,'База ГТО'!$A$6:$C$280,3,FALSE)</f>
        <v>Законодательное Собрание</v>
      </c>
      <c r="E74" s="147"/>
      <c r="F74" s="147"/>
      <c r="G74" s="147"/>
      <c r="H74" s="152">
        <v>20</v>
      </c>
      <c r="I74" s="107">
        <v>28</v>
      </c>
    </row>
    <row r="75" spans="1:9" s="149" customFormat="1" ht="15" customHeight="1">
      <c r="A75" s="107">
        <v>31</v>
      </c>
      <c r="B75" s="107">
        <v>14</v>
      </c>
      <c r="C75" s="147" t="str">
        <f>VLOOKUP(B75,'База ГТО'!$A$6:$C$280,2,FALSE)</f>
        <v>Шеменев Дмитрий</v>
      </c>
      <c r="D75" s="147" t="str">
        <f>VLOOKUP(B75,'База ГТО'!$A$6:$C$280,3,FALSE)</f>
        <v>Управ-ие по регулированию КС и закупкам</v>
      </c>
      <c r="E75" s="147"/>
      <c r="F75" s="147"/>
      <c r="G75" s="147"/>
      <c r="H75" s="152">
        <v>20</v>
      </c>
      <c r="I75" s="107">
        <v>29</v>
      </c>
    </row>
    <row r="76" spans="1:9" s="15" customFormat="1" ht="15" customHeight="1">
      <c r="A76" s="2"/>
      <c r="H76" s="134"/>
      <c r="I76" s="2"/>
    </row>
    <row r="77" spans="1:9" s="15" customFormat="1" ht="15" customHeight="1">
      <c r="A77" s="2"/>
      <c r="H77" s="134"/>
      <c r="I77" s="2"/>
    </row>
    <row r="78" spans="1:9" s="15" customFormat="1" ht="15" customHeight="1">
      <c r="A78" s="2"/>
      <c r="H78" s="134"/>
      <c r="I78" s="2"/>
    </row>
    <row r="79" spans="1:9" s="15" customFormat="1" ht="15" customHeight="1">
      <c r="A79" s="2"/>
      <c r="H79" s="134"/>
      <c r="I79" s="2"/>
    </row>
    <row r="80" spans="1:9" s="15" customFormat="1" ht="15" customHeight="1">
      <c r="A80" s="2"/>
      <c r="H80" s="134"/>
      <c r="I80" s="2"/>
    </row>
    <row r="81" spans="1:9" s="15" customFormat="1" ht="15" customHeight="1">
      <c r="A81" s="2"/>
      <c r="H81" s="134"/>
      <c r="I81" s="2"/>
    </row>
    <row r="82" spans="1:9" s="15" customFormat="1" ht="15" customHeight="1">
      <c r="A82" s="2"/>
      <c r="H82" s="134"/>
      <c r="I82" s="2"/>
    </row>
    <row r="83" spans="1:9" s="15" customFormat="1" ht="15" customHeight="1">
      <c r="A83" s="2"/>
      <c r="H83" s="134"/>
      <c r="I83" s="2"/>
    </row>
    <row r="84" spans="1:9" s="15" customFormat="1" ht="15" customHeight="1">
      <c r="A84" s="2"/>
      <c r="H84" s="134"/>
      <c r="I84" s="2"/>
    </row>
    <row r="85" spans="1:9" s="15" customFormat="1" ht="15" customHeight="1">
      <c r="A85" s="2"/>
      <c r="H85" s="134"/>
      <c r="I85" s="2"/>
    </row>
    <row r="86" spans="1:9" s="15" customFormat="1" ht="15" customHeight="1">
      <c r="A86" s="2"/>
      <c r="H86" s="134"/>
      <c r="I86" s="2"/>
    </row>
    <row r="87" spans="1:9" s="15" customFormat="1" ht="15" customHeight="1">
      <c r="A87" s="2"/>
      <c r="H87" s="134"/>
      <c r="I87" s="2"/>
    </row>
    <row r="88" spans="1:9" s="15" customFormat="1" ht="15" customHeight="1">
      <c r="A88" s="2"/>
      <c r="H88" s="134"/>
      <c r="I88" s="2"/>
    </row>
    <row r="89" spans="1:9" s="15" customFormat="1" ht="15" customHeight="1">
      <c r="A89" s="2"/>
      <c r="H89" s="134"/>
      <c r="I89" s="2"/>
    </row>
    <row r="90" spans="1:9" s="15" customFormat="1" ht="15" customHeight="1">
      <c r="A90" s="2"/>
      <c r="H90" s="134"/>
      <c r="I90" s="2"/>
    </row>
    <row r="91" spans="1:9" s="15" customFormat="1" ht="15" customHeight="1">
      <c r="A91" s="2"/>
      <c r="H91" s="134"/>
      <c r="I91" s="2"/>
    </row>
    <row r="92" spans="1:9" s="15" customFormat="1" ht="15" customHeight="1">
      <c r="A92" s="2"/>
      <c r="H92" s="134"/>
      <c r="I92" s="2"/>
    </row>
    <row r="93" spans="1:9" s="15" customFormat="1" ht="15" customHeight="1">
      <c r="A93" s="2"/>
      <c r="H93" s="134"/>
      <c r="I93" s="2"/>
    </row>
    <row r="94" spans="1:9" s="15" customFormat="1" ht="15" customHeight="1">
      <c r="A94" s="2"/>
      <c r="H94" s="134"/>
      <c r="I94" s="2"/>
    </row>
    <row r="95" spans="1:9" s="15" customFormat="1" ht="15" customHeight="1">
      <c r="A95" s="2"/>
      <c r="H95" s="134"/>
      <c r="I95" s="2"/>
    </row>
    <row r="96" spans="1:9" s="15" customFormat="1" ht="15" customHeight="1">
      <c r="A96" s="2"/>
      <c r="H96" s="134"/>
      <c r="I96" s="2"/>
    </row>
    <row r="97" spans="1:9" s="15" customFormat="1" ht="15" customHeight="1">
      <c r="A97" s="2"/>
      <c r="H97" s="134"/>
      <c r="I97" s="2"/>
    </row>
    <row r="98" spans="1:9" s="15" customFormat="1" ht="15" customHeight="1">
      <c r="A98" s="2"/>
      <c r="H98" s="134"/>
      <c r="I98" s="2"/>
    </row>
    <row r="99" spans="1:9" s="15" customFormat="1" ht="15" customHeight="1">
      <c r="A99" s="2"/>
      <c r="H99" s="134"/>
      <c r="I99" s="2"/>
    </row>
    <row r="100" spans="1:9" s="15" customFormat="1" ht="15" customHeight="1">
      <c r="A100" s="2"/>
      <c r="H100" s="134"/>
      <c r="I100" s="2"/>
    </row>
    <row r="101" spans="1:9" s="15" customFormat="1" ht="15" customHeight="1">
      <c r="A101" s="2"/>
      <c r="H101" s="134"/>
      <c r="I101" s="2"/>
    </row>
    <row r="102" spans="1:9" s="15" customFormat="1" ht="15" customHeight="1">
      <c r="A102" s="2"/>
      <c r="H102" s="134"/>
      <c r="I102" s="2"/>
    </row>
    <row r="103" spans="1:9" s="15" customFormat="1" ht="15" customHeight="1">
      <c r="A103" s="2"/>
      <c r="H103" s="134"/>
      <c r="I103" s="2"/>
    </row>
    <row r="104" spans="1:9" s="15" customFormat="1" ht="15" customHeight="1">
      <c r="A104" s="2"/>
      <c r="H104" s="134"/>
      <c r="I104" s="2"/>
    </row>
    <row r="105" spans="1:9" s="15" customFormat="1" ht="15" customHeight="1">
      <c r="A105" s="2"/>
      <c r="H105" s="134"/>
      <c r="I105" s="2"/>
    </row>
    <row r="106" spans="1:9" s="15" customFormat="1" ht="15" customHeight="1">
      <c r="A106" s="2"/>
      <c r="H106" s="134"/>
      <c r="I106" s="2"/>
    </row>
    <row r="107" spans="1:9" s="15" customFormat="1" ht="15" customHeight="1">
      <c r="A107" s="2"/>
      <c r="H107" s="134"/>
      <c r="I107" s="2"/>
    </row>
    <row r="108" spans="1:9" s="15" customFormat="1" ht="15" customHeight="1">
      <c r="A108" s="2"/>
      <c r="H108" s="134"/>
      <c r="I108" s="2"/>
    </row>
    <row r="109" spans="1:9" s="15" customFormat="1" ht="15" customHeight="1">
      <c r="A109" s="2"/>
      <c r="H109" s="134"/>
      <c r="I109" s="2"/>
    </row>
    <row r="110" spans="1:9" s="15" customFormat="1" ht="15" customHeight="1">
      <c r="A110" s="2"/>
      <c r="H110" s="134"/>
      <c r="I110" s="2"/>
    </row>
    <row r="111" spans="1:9" s="15" customFormat="1" ht="15" customHeight="1">
      <c r="A111" s="2"/>
      <c r="H111" s="134"/>
      <c r="I111" s="2"/>
    </row>
    <row r="112" spans="1:9" s="15" customFormat="1" ht="15" customHeight="1">
      <c r="A112" s="2"/>
      <c r="H112" s="134"/>
      <c r="I112" s="2"/>
    </row>
    <row r="113" spans="1:9" s="15" customFormat="1" ht="15" customHeight="1">
      <c r="A113" s="2"/>
      <c r="H113" s="134"/>
      <c r="I113" s="2"/>
    </row>
    <row r="114" spans="1:9" s="15" customFormat="1" ht="15" customHeight="1">
      <c r="A114" s="2"/>
      <c r="H114" s="134"/>
      <c r="I114" s="2"/>
    </row>
    <row r="115" spans="1:9" s="15" customFormat="1" ht="15" customHeight="1">
      <c r="A115" s="2"/>
      <c r="H115" s="134"/>
      <c r="I115" s="2"/>
    </row>
    <row r="116" spans="1:9" s="15" customFormat="1" ht="15" customHeight="1">
      <c r="A116" s="2"/>
      <c r="H116" s="134"/>
      <c r="I116" s="2"/>
    </row>
    <row r="117" spans="1:9" s="15" customFormat="1" ht="15" customHeight="1">
      <c r="A117" s="2"/>
      <c r="H117" s="134"/>
      <c r="I117" s="2"/>
    </row>
    <row r="118" spans="1:9" s="15" customFormat="1" ht="15" customHeight="1">
      <c r="A118" s="2"/>
      <c r="H118" s="134"/>
      <c r="I118" s="2"/>
    </row>
    <row r="119" spans="1:9" s="15" customFormat="1" ht="15" customHeight="1">
      <c r="A119" s="2"/>
      <c r="H119" s="134"/>
      <c r="I119" s="2"/>
    </row>
    <row r="120" spans="1:9" s="15" customFormat="1" ht="15" customHeight="1">
      <c r="A120" s="2"/>
      <c r="H120" s="134"/>
      <c r="I120" s="2"/>
    </row>
    <row r="121" spans="1:9" s="15" customFormat="1" ht="15" customHeight="1">
      <c r="A121" s="2"/>
      <c r="H121" s="134"/>
      <c r="I121" s="2"/>
    </row>
    <row r="122" spans="1:9" s="15" customFormat="1" ht="15" customHeight="1">
      <c r="A122" s="2"/>
      <c r="H122" s="134"/>
      <c r="I122" s="2"/>
    </row>
    <row r="123" spans="1:9" s="15" customFormat="1" ht="15" customHeight="1">
      <c r="A123" s="2"/>
      <c r="H123" s="134"/>
      <c r="I123" s="2"/>
    </row>
    <row r="124" spans="1:9" s="15" customFormat="1" ht="15" customHeight="1">
      <c r="A124" s="2"/>
      <c r="H124" s="134"/>
      <c r="I124" s="2"/>
    </row>
    <row r="125" spans="1:9" s="15" customFormat="1" ht="15" customHeight="1">
      <c r="A125" s="2"/>
      <c r="H125" s="134"/>
      <c r="I125" s="2"/>
    </row>
    <row r="126" spans="1:9" s="15" customFormat="1" ht="15" customHeight="1">
      <c r="A126" s="2"/>
      <c r="H126" s="134"/>
      <c r="I126" s="2"/>
    </row>
    <row r="127" spans="1:9" s="15" customFormat="1" ht="15" customHeight="1">
      <c r="A127" s="2"/>
      <c r="H127" s="134"/>
      <c r="I127" s="2"/>
    </row>
    <row r="128" spans="1:9" s="15" customFormat="1" ht="15" customHeight="1">
      <c r="A128" s="2"/>
      <c r="H128" s="134"/>
      <c r="I128" s="2"/>
    </row>
    <row r="129" spans="1:9" s="15" customFormat="1" ht="15" customHeight="1">
      <c r="A129" s="2"/>
      <c r="H129" s="134"/>
      <c r="I129" s="2"/>
    </row>
    <row r="130" spans="1:9" s="15" customFormat="1" ht="15" customHeight="1">
      <c r="A130" s="2"/>
      <c r="H130" s="134"/>
      <c r="I130" s="2"/>
    </row>
    <row r="131" spans="1:9" s="15" customFormat="1" ht="15" customHeight="1">
      <c r="A131" s="2"/>
      <c r="H131" s="134"/>
      <c r="I131" s="2"/>
    </row>
    <row r="132" spans="1:9" s="15" customFormat="1" ht="15" customHeight="1">
      <c r="A132" s="2"/>
      <c r="H132" s="134"/>
      <c r="I132" s="2"/>
    </row>
    <row r="133" spans="1:9" s="15" customFormat="1" ht="15" customHeight="1">
      <c r="A133" s="2"/>
      <c r="H133" s="134"/>
      <c r="I133" s="2"/>
    </row>
  </sheetData>
  <sheetProtection/>
  <mergeCells count="24">
    <mergeCell ref="A1:I1"/>
    <mergeCell ref="H2:I2"/>
    <mergeCell ref="A3:I3"/>
    <mergeCell ref="A4:I4"/>
    <mergeCell ref="H5:I5"/>
    <mergeCell ref="A6:A7"/>
    <mergeCell ref="B6:B7"/>
    <mergeCell ref="C6:C7"/>
    <mergeCell ref="D6:D7"/>
    <mergeCell ref="H6:H7"/>
    <mergeCell ref="I6:I7"/>
    <mergeCell ref="A40:I40"/>
    <mergeCell ref="H41:I41"/>
    <mergeCell ref="A42:I42"/>
    <mergeCell ref="A43:I43"/>
    <mergeCell ref="H44:I44"/>
    <mergeCell ref="E6:G6"/>
    <mergeCell ref="A45:A46"/>
    <mergeCell ref="B45:B46"/>
    <mergeCell ref="C45:C46"/>
    <mergeCell ref="D45:D46"/>
    <mergeCell ref="H45:H46"/>
    <mergeCell ref="I45:I46"/>
    <mergeCell ref="E45:G45"/>
  </mergeCells>
  <printOptions/>
  <pageMargins left="0.5905511811023623" right="0.15748031496062992" top="0.2362204724409449" bottom="0.2755905511811024" header="0.2362204724409449" footer="0.15748031496062992"/>
  <pageSetup fitToHeight="2" horizontalDpi="600" verticalDpi="600" orientation="portrait" paperSize="9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Сергей</cp:lastModifiedBy>
  <cp:lastPrinted>2016-08-13T12:11:01Z</cp:lastPrinted>
  <dcterms:created xsi:type="dcterms:W3CDTF">2015-08-05T07:14:43Z</dcterms:created>
  <dcterms:modified xsi:type="dcterms:W3CDTF">2016-08-13T15:37:52Z</dcterms:modified>
  <cp:category/>
  <cp:version/>
  <cp:contentType/>
  <cp:contentStatus/>
</cp:coreProperties>
</file>